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0560" yWindow="6760" windowWidth="25600" windowHeight="16160" tabRatio="500"/>
  </bookViews>
  <sheets>
    <sheet name="Calculator" sheetId="1" r:id="rId1"/>
    <sheet name="Lookup" sheetId="2" r:id="rId2"/>
  </sheets>
  <definedNames>
    <definedName name="LookupA">Lookup!$A$1:$A$4</definedName>
    <definedName name="LookupProcess">Lookup!$B$1:$B$6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30" i="1"/>
  <c r="O18" i="1"/>
  <c r="O17" i="1"/>
  <c r="O16" i="1"/>
  <c r="O15" i="1"/>
  <c r="O14" i="1"/>
  <c r="K32" i="1"/>
  <c r="Q44" i="1"/>
  <c r="Q43" i="1"/>
  <c r="Q42" i="1"/>
  <c r="Q41" i="1"/>
  <c r="Q40" i="1"/>
  <c r="Q39" i="1"/>
  <c r="Q26" i="1"/>
  <c r="O39" i="1"/>
  <c r="O40" i="1"/>
  <c r="O43" i="1"/>
  <c r="O46" i="1"/>
  <c r="P39" i="1"/>
  <c r="R39" i="1"/>
  <c r="P40" i="1"/>
  <c r="R40" i="1"/>
  <c r="P43" i="1"/>
  <c r="R43" i="1"/>
  <c r="R41" i="1"/>
  <c r="R42" i="1"/>
  <c r="R44" i="1"/>
  <c r="R46" i="1"/>
  <c r="P41" i="1"/>
  <c r="P42" i="1"/>
  <c r="P44" i="1"/>
  <c r="P46" i="1"/>
  <c r="Q46" i="1"/>
  <c r="Q30" i="1"/>
  <c r="Q27" i="1"/>
  <c r="P18" i="1"/>
  <c r="P17" i="1"/>
  <c r="P16" i="1"/>
  <c r="P15" i="1"/>
  <c r="P14" i="1"/>
  <c r="P9" i="1"/>
  <c r="O41" i="1"/>
  <c r="O42" i="1"/>
  <c r="O44" i="1"/>
  <c r="O26" i="1"/>
  <c r="Q9" i="1"/>
  <c r="Q14" i="1"/>
  <c r="Q15" i="1"/>
  <c r="Q16" i="1"/>
  <c r="Q17" i="1"/>
  <c r="Q18" i="1"/>
  <c r="Q19" i="1"/>
  <c r="P26" i="1"/>
  <c r="R26" i="1"/>
  <c r="O27" i="1"/>
  <c r="P27" i="1"/>
  <c r="R27" i="1"/>
  <c r="O30" i="1"/>
  <c r="P30" i="1"/>
  <c r="R30" i="1"/>
  <c r="R32" i="1"/>
  <c r="P32" i="1"/>
  <c r="Q32" i="1"/>
  <c r="K31" i="1"/>
  <c r="E36" i="1"/>
  <c r="G39" i="1"/>
  <c r="G40" i="1"/>
  <c r="G41" i="1"/>
  <c r="G42" i="1"/>
  <c r="G43" i="1"/>
  <c r="G44" i="1"/>
  <c r="G47" i="1"/>
  <c r="G46" i="1"/>
  <c r="G26" i="1"/>
  <c r="G27" i="1"/>
  <c r="G30" i="1"/>
  <c r="G32" i="1"/>
  <c r="E32" i="1"/>
  <c r="E47" i="1"/>
  <c r="A33" i="1"/>
  <c r="O32" i="1"/>
  <c r="P4" i="1"/>
</calcChain>
</file>

<file path=xl/sharedStrings.xml><?xml version="1.0" encoding="utf-8"?>
<sst xmlns="http://schemas.openxmlformats.org/spreadsheetml/2006/main" count="106" uniqueCount="96">
  <si>
    <t>Core Data Calculator</t>
  </si>
  <si>
    <t>Entry</t>
  </si>
  <si>
    <t>Report</t>
  </si>
  <si>
    <t>Data entry color code:</t>
  </si>
  <si>
    <t>Step 1: Starting GB</t>
  </si>
  <si>
    <t>1. Starting GB</t>
  </si>
  <si>
    <t>Step 2: Expand Data</t>
  </si>
  <si>
    <t>Step 3: Reduce Data During Processing</t>
  </si>
  <si>
    <t>Process</t>
  </si>
  <si>
    <t>First reduction process</t>
  </si>
  <si>
    <t>Second reduction process</t>
  </si>
  <si>
    <t>Third reduction process</t>
  </si>
  <si>
    <t>Fourth reduction process</t>
  </si>
  <si>
    <t>Fifth reduction process</t>
  </si>
  <si>
    <t>Total GB of data after processing</t>
  </si>
  <si>
    <t>Total</t>
  </si>
  <si>
    <t>Supplemental Data Calculator</t>
  </si>
  <si>
    <t>Email files</t>
  </si>
  <si>
    <t>Structured data</t>
  </si>
  <si>
    <t>Word processing files</t>
  </si>
  <si>
    <t>Spreadsheet files</t>
  </si>
  <si>
    <t>Presentation files</t>
  </si>
  <si>
    <t>Image files (JPEG, TIFF, etc)</t>
  </si>
  <si>
    <t>PDF files</t>
  </si>
  <si>
    <t>Other unstructured data</t>
  </si>
  <si>
    <t>Total unstructured</t>
  </si>
  <si>
    <t>Contributors</t>
  </si>
  <si>
    <t>Thanks to the following EDRM members, without whom the EDRM Data Calculator would not exist:</t>
  </si>
  <si>
    <t>Bob Rohlf</t>
  </si>
  <si>
    <t>Darcie Spruance</t>
  </si>
  <si>
    <t>Dera Nevin</t>
  </si>
  <si>
    <t>Erin Corken</t>
  </si>
  <si>
    <t>Evan Benjamin</t>
  </si>
  <si>
    <t>George Socha</t>
  </si>
  <si>
    <t>Hope Egan</t>
  </si>
  <si>
    <t>Jeremy Montz</t>
  </si>
  <si>
    <t>Johnny G. Lee</t>
  </si>
  <si>
    <t>Kevin Clark</t>
  </si>
  <si>
    <t>Sheri Towne</t>
  </si>
  <si>
    <t>Tina Garbarino</t>
  </si>
  <si>
    <t xml:space="preserve">© 2015 EDRM LLC.  Licensed under a Creative Commons Attribution 3.0 Unported License. </t>
  </si>
  <si>
    <t>--</t>
  </si>
  <si>
    <t>Yes</t>
  </si>
  <si>
    <t>No</t>
  </si>
  <si>
    <t>Do not know</t>
  </si>
  <si>
    <t>De-nisting</t>
  </si>
  <si>
    <t>De-duplication</t>
  </si>
  <si>
    <t>Search terms</t>
  </si>
  <si>
    <t>CAR</t>
  </si>
  <si>
    <t>Other</t>
  </si>
  <si>
    <t>EDRM Data Calculator</t>
  </si>
  <si>
    <t>Key in information</t>
  </si>
  <si>
    <t>Select option from menu</t>
  </si>
  <si>
    <t>Step 4: Estimate by Data Type</t>
  </si>
  <si>
    <t>Eric Derk</t>
  </si>
  <si>
    <t>Results color code:</t>
  </si>
  <si>
    <t>Unstructured data</t>
  </si>
  <si>
    <t>4.1. Major Data Types</t>
  </si>
  <si>
    <t>Average</t>
  </si>
  <si>
    <t>4.2. Unstructured Data by Subcategories</t>
  </si>
  <si>
    <t>Neda Shakoori</t>
  </si>
  <si>
    <t>Changes needed</t>
  </si>
  <si>
    <t>Results</t>
  </si>
  <si>
    <t>Totals and average: Email, structured data, and</t>
  </si>
  <si>
    <t>2.1. Data already expanded?</t>
  </si>
  <si>
    <t>2.2. If data not expanded, select expansion %</t>
  </si>
  <si>
    <t>2.4. Expansion percentage</t>
  </si>
  <si>
    <t>2.5. GB after expansion</t>
  </si>
  <si>
    <t>3.1. Choose order of processes</t>
  </si>
  <si>
    <t>3.2. Enter name if selected "Other"</t>
  </si>
  <si>
    <t>3.3. Select reduction %</t>
  </si>
  <si>
    <t>3.4. Enter number to override 3c</t>
  </si>
  <si>
    <t>3.5. Reduction percentage</t>
  </si>
  <si>
    <t>3.6. GB after reduction</t>
  </si>
  <si>
    <t>4.1.1. Expected % of total population</t>
  </si>
  <si>
    <t>4.1.2. Running total</t>
  </si>
  <si>
    <t>4.1.3. Select estimated number of files per GB</t>
  </si>
  <si>
    <t xml:space="preserve">4.1.4. Enter number to override </t>
  </si>
  <si>
    <t>4.1.5. Percentage expected</t>
  </si>
  <si>
    <t>4.1.6. Estimated GB</t>
  </si>
  <si>
    <t>4.1.7. Estimated files/GB</t>
  </si>
  <si>
    <t>4.1.8. Total files</t>
  </si>
  <si>
    <t>4.2.1. Expected % of unstructured</t>
  </si>
  <si>
    <t>4.2.2. Running total</t>
  </si>
  <si>
    <t>4.2.3. Select estimated number of files per GB</t>
  </si>
  <si>
    <t xml:space="preserve">4.2.4. Enter number to override </t>
  </si>
  <si>
    <t>4.2.5. % of unstructured</t>
  </si>
  <si>
    <t>4.2.6. Estimated GB</t>
  </si>
  <si>
    <t>4.2.7. Estimated files/GB</t>
  </si>
  <si>
    <t>4.2.8. Total files</t>
  </si>
  <si>
    <t>Unstructured data: totals and average</t>
  </si>
  <si>
    <t># from 2.2</t>
  </si>
  <si>
    <t># from 3.3</t>
  </si>
  <si>
    <t># from 4.1.3</t>
  </si>
  <si>
    <t># from 4.2.3</t>
  </si>
  <si>
    <t>2.3. Enter number to override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</si>
</sst>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scheme val="minor"/>
    </font>
    <font>
      <b/>
      <sz val="16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sz val="18"/>
      <color theme="0"/>
      <name val="Calibri"/>
      <scheme val="minor"/>
    </font>
    <font>
      <u/>
      <sz val="12"/>
      <color theme="10"/>
      <name val="Calibri"/>
      <family val="2"/>
      <scheme val="minor"/>
    </font>
    <font>
      <sz val="24"/>
      <color theme="1"/>
      <name val="Calibri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6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/>
    <xf numFmtId="0" fontId="0" fillId="4" borderId="0" xfId="0" applyFill="1" applyBorder="1"/>
    <xf numFmtId="0" fontId="4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43" fontId="0" fillId="5" borderId="1" xfId="0" applyNumberFormat="1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43" fontId="4" fillId="6" borderId="1" xfId="0" applyNumberFormat="1" applyFont="1" applyFill="1" applyBorder="1" applyAlignment="1">
      <alignment vertical="top" wrapText="1"/>
    </xf>
    <xf numFmtId="43" fontId="0" fillId="4" borderId="0" xfId="0" applyNumberFormat="1" applyFont="1" applyFill="1" applyBorder="1" applyAlignment="1">
      <alignment vertical="top" wrapText="1"/>
    </xf>
    <xf numFmtId="0" fontId="0" fillId="4" borderId="0" xfId="0" applyFill="1" applyBorder="1" applyAlignment="1">
      <alignment horizontal="right" vertical="top" wrapText="1"/>
    </xf>
    <xf numFmtId="0" fontId="3" fillId="0" borderId="1" xfId="0" applyFont="1" applyBorder="1"/>
    <xf numFmtId="0" fontId="0" fillId="0" borderId="3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43" fontId="0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right" vertical="top" wrapText="1"/>
    </xf>
    <xf numFmtId="0" fontId="3" fillId="0" borderId="1" xfId="0" applyFont="1" applyFill="1" applyBorder="1"/>
    <xf numFmtId="0" fontId="8" fillId="8" borderId="0" xfId="0" applyFont="1" applyFill="1" applyBorder="1" applyAlignment="1">
      <alignment vertical="top"/>
    </xf>
    <xf numFmtId="0" fontId="0" fillId="8" borderId="0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43" fontId="0" fillId="8" borderId="0" xfId="0" applyNumberFormat="1" applyFont="1" applyFill="1" applyBorder="1" applyAlignment="1">
      <alignment vertical="top" wrapText="1"/>
    </xf>
    <xf numFmtId="0" fontId="0" fillId="8" borderId="0" xfId="0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left" vertical="top" wrapText="1"/>
    </xf>
    <xf numFmtId="0" fontId="0" fillId="8" borderId="0" xfId="0" applyFont="1" applyFill="1" applyBorder="1" applyAlignment="1">
      <alignment vertical="top"/>
    </xf>
    <xf numFmtId="0" fontId="9" fillId="0" borderId="1" xfId="0" applyFont="1" applyFill="1" applyBorder="1"/>
    <xf numFmtId="0" fontId="9" fillId="8" borderId="0" xfId="0" applyFont="1" applyFill="1" applyBorder="1"/>
    <xf numFmtId="0" fontId="0" fillId="0" borderId="6" xfId="0" applyFill="1" applyBorder="1"/>
    <xf numFmtId="0" fontId="0" fillId="0" borderId="1" xfId="4" applyNumberFormat="1" applyFont="1" applyBorder="1"/>
    <xf numFmtId="0" fontId="9" fillId="0" borderId="3" xfId="0" applyFont="1" applyFill="1" applyBorder="1"/>
    <xf numFmtId="0" fontId="0" fillId="8" borderId="0" xfId="0" applyFill="1" applyBorder="1"/>
    <xf numFmtId="9" fontId="0" fillId="8" borderId="0" xfId="4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9" fillId="0" borderId="4" xfId="0" applyFont="1" applyFill="1" applyBorder="1"/>
    <xf numFmtId="0" fontId="10" fillId="0" borderId="1" xfId="0" applyFont="1" applyFill="1" applyBorder="1" applyAlignment="1" applyProtection="1">
      <alignment horizontal="right" vertical="top" wrapText="1"/>
      <protection locked="0"/>
    </xf>
    <xf numFmtId="9" fontId="0" fillId="0" borderId="1" xfId="4" applyFont="1" applyFill="1" applyBorder="1" applyAlignment="1">
      <alignment horizontal="right" vertical="top" wrapText="1"/>
    </xf>
    <xf numFmtId="0" fontId="9" fillId="0" borderId="2" xfId="0" applyFont="1" applyFill="1" applyBorder="1"/>
    <xf numFmtId="0" fontId="0" fillId="4" borderId="0" xfId="0" applyFont="1" applyFill="1" applyBorder="1" applyAlignment="1">
      <alignment vertical="top"/>
    </xf>
    <xf numFmtId="0" fontId="9" fillId="0" borderId="5" xfId="0" applyFont="1" applyFill="1" applyBorder="1"/>
    <xf numFmtId="0" fontId="9" fillId="4" borderId="0" xfId="0" applyFont="1" applyFill="1" applyBorder="1"/>
    <xf numFmtId="0" fontId="10" fillId="4" borderId="0" xfId="0" applyFont="1" applyFill="1" applyBorder="1" applyAlignment="1" applyProtection="1">
      <alignment horizontal="right" vertical="top" wrapText="1"/>
      <protection locked="0"/>
    </xf>
    <xf numFmtId="9" fontId="0" fillId="4" borderId="0" xfId="4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0" borderId="1" xfId="0" applyBorder="1" applyAlignment="1"/>
    <xf numFmtId="0" fontId="4" fillId="4" borderId="0" xfId="0" applyFont="1" applyFill="1" applyBorder="1" applyAlignment="1">
      <alignment horizontal="center" vertical="top" wrapText="1"/>
    </xf>
    <xf numFmtId="9" fontId="0" fillId="5" borderId="1" xfId="4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9" fontId="0" fillId="0" borderId="1" xfId="2" applyFont="1" applyBorder="1"/>
    <xf numFmtId="43" fontId="0" fillId="0" borderId="1" xfId="0" applyNumberFormat="1" applyBorder="1"/>
    <xf numFmtId="0" fontId="0" fillId="0" borderId="0" xfId="0" applyFont="1" applyFill="1" applyBorder="1" applyAlignment="1">
      <alignment vertical="top" wrapText="1"/>
    </xf>
    <xf numFmtId="9" fontId="0" fillId="0" borderId="1" xfId="0" applyNumberFormat="1" applyBorder="1"/>
    <xf numFmtId="0" fontId="4" fillId="4" borderId="0" xfId="0" applyFont="1" applyFill="1" applyBorder="1" applyAlignment="1">
      <alignment vertical="top"/>
    </xf>
    <xf numFmtId="43" fontId="0" fillId="0" borderId="1" xfId="0" applyNumberFormat="1" applyFill="1" applyBorder="1" applyAlignment="1">
      <alignment horizontal="right" vertical="top" wrapText="1"/>
    </xf>
    <xf numFmtId="43" fontId="0" fillId="4" borderId="0" xfId="0" applyNumberForma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right" vertical="top" wrapText="1"/>
    </xf>
    <xf numFmtId="43" fontId="4" fillId="6" borderId="1" xfId="0" applyNumberFormat="1" applyFont="1" applyFill="1" applyBorder="1" applyAlignment="1">
      <alignment horizontal="right" vertical="top" wrapText="1"/>
    </xf>
    <xf numFmtId="43" fontId="10" fillId="4" borderId="0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/>
    </xf>
    <xf numFmtId="43" fontId="0" fillId="0" borderId="5" xfId="0" applyNumberFormat="1" applyFill="1" applyBorder="1" applyAlignment="1">
      <alignment horizontal="right" vertical="top" wrapText="1"/>
    </xf>
    <xf numFmtId="43" fontId="10" fillId="0" borderId="5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43" fontId="5" fillId="3" borderId="0" xfId="0" applyNumberFormat="1" applyFont="1" applyFill="1" applyBorder="1" applyAlignment="1">
      <alignment horizontal="right" vertical="top" wrapText="1"/>
    </xf>
    <xf numFmtId="0" fontId="0" fillId="8" borderId="8" xfId="0" applyFont="1" applyFill="1" applyBorder="1" applyAlignment="1">
      <alignment vertical="top"/>
    </xf>
    <xf numFmtId="43" fontId="0" fillId="8" borderId="0" xfId="0" applyNumberFormat="1" applyFill="1" applyBorder="1" applyAlignment="1">
      <alignment horizontal="right" vertical="top" wrapText="1"/>
    </xf>
    <xf numFmtId="0" fontId="0" fillId="8" borderId="0" xfId="0" applyFont="1" applyFill="1" applyBorder="1" applyAlignment="1">
      <alignment horizontal="right" vertical="top" wrapText="1"/>
    </xf>
    <xf numFmtId="43" fontId="4" fillId="0" borderId="1" xfId="0" applyNumberFormat="1" applyFont="1" applyFill="1" applyBorder="1" applyAlignment="1">
      <alignment horizontal="left" vertical="top" wrapText="1"/>
    </xf>
    <xf numFmtId="43" fontId="4" fillId="8" borderId="0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8" fillId="8" borderId="10" xfId="0" applyFont="1" applyFill="1" applyBorder="1" applyAlignment="1">
      <alignment horizontal="left" vertical="top"/>
    </xf>
    <xf numFmtId="0" fontId="4" fillId="8" borderId="8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vertical="top"/>
    </xf>
    <xf numFmtId="0" fontId="0" fillId="8" borderId="8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43" fontId="0" fillId="6" borderId="1" xfId="1" applyFont="1" applyFill="1" applyBorder="1" applyAlignment="1">
      <alignment horizontal="right" vertical="top" wrapText="1"/>
    </xf>
    <xf numFmtId="164" fontId="0" fillId="6" borderId="1" xfId="1" applyNumberFormat="1" applyFont="1" applyFill="1" applyBorder="1" applyAlignment="1">
      <alignment vertical="top" wrapText="1"/>
    </xf>
    <xf numFmtId="164" fontId="0" fillId="6" borderId="2" xfId="1" applyNumberFormat="1" applyFont="1" applyFill="1" applyBorder="1" applyAlignment="1">
      <alignment horizontal="right" vertical="top" wrapText="1"/>
    </xf>
    <xf numFmtId="9" fontId="0" fillId="8" borderId="0" xfId="2" applyFont="1" applyFill="1" applyBorder="1" applyAlignment="1">
      <alignment horizontal="right" vertical="top" wrapText="1"/>
    </xf>
    <xf numFmtId="9" fontId="0" fillId="8" borderId="0" xfId="0" applyNumberFormat="1" applyFill="1" applyBorder="1" applyAlignment="1">
      <alignment horizontal="right" vertical="top" wrapText="1"/>
    </xf>
    <xf numFmtId="43" fontId="0" fillId="0" borderId="3" xfId="0" applyNumberFormat="1" applyFill="1" applyBorder="1" applyAlignment="1">
      <alignment horizontal="right" vertical="top" wrapText="1"/>
    </xf>
    <xf numFmtId="43" fontId="0" fillId="8" borderId="0" xfId="1" applyFont="1" applyFill="1" applyBorder="1" applyAlignment="1">
      <alignment horizontal="right" vertical="top" wrapText="1"/>
    </xf>
    <xf numFmtId="164" fontId="0" fillId="8" borderId="0" xfId="1" applyNumberFormat="1" applyFont="1" applyFill="1" applyBorder="1" applyAlignment="1">
      <alignment vertical="top" wrapText="1"/>
    </xf>
    <xf numFmtId="164" fontId="0" fillId="8" borderId="0" xfId="1" applyNumberFormat="1" applyFont="1" applyFill="1" applyBorder="1" applyAlignment="1">
      <alignment horizontal="right" vertical="top" wrapText="1"/>
    </xf>
    <xf numFmtId="43" fontId="0" fillId="0" borderId="4" xfId="0" applyNumberFormat="1" applyFill="1" applyBorder="1" applyAlignment="1">
      <alignment horizontal="right" vertical="top" wrapText="1"/>
    </xf>
    <xf numFmtId="9" fontId="0" fillId="0" borderId="1" xfId="2" applyFont="1" applyFill="1" applyBorder="1" applyAlignment="1">
      <alignment horizontal="right" vertical="top" wrapText="1"/>
    </xf>
    <xf numFmtId="9" fontId="0" fillId="0" borderId="1" xfId="0" applyNumberFormat="1" applyFill="1" applyBorder="1" applyAlignment="1">
      <alignment horizontal="right" vertical="top" wrapText="1"/>
    </xf>
    <xf numFmtId="43" fontId="0" fillId="0" borderId="2" xfId="0" applyNumberFormat="1" applyFill="1" applyBorder="1" applyAlignment="1">
      <alignment horizontal="right" vertical="top" wrapText="1"/>
    </xf>
    <xf numFmtId="43" fontId="0" fillId="0" borderId="1" xfId="1" applyFont="1" applyFill="1" applyBorder="1" applyAlignment="1">
      <alignment horizontal="right" vertical="top" wrapText="1"/>
    </xf>
    <xf numFmtId="164" fontId="0" fillId="0" borderId="1" xfId="1" applyNumberFormat="1" applyFont="1" applyFill="1" applyBorder="1" applyAlignment="1">
      <alignment vertical="top" wrapText="1"/>
    </xf>
    <xf numFmtId="164" fontId="0" fillId="0" borderId="2" xfId="1" applyNumberFormat="1" applyFont="1" applyFill="1" applyBorder="1" applyAlignment="1">
      <alignment horizontal="right" vertical="top" wrapText="1"/>
    </xf>
    <xf numFmtId="9" fontId="0" fillId="4" borderId="0" xfId="2" applyFont="1" applyFill="1" applyBorder="1" applyAlignment="1">
      <alignment horizontal="right" vertical="top" wrapText="1"/>
    </xf>
    <xf numFmtId="9" fontId="0" fillId="4" borderId="0" xfId="0" applyNumberFormat="1" applyFill="1" applyBorder="1" applyAlignment="1">
      <alignment horizontal="right" vertical="top" wrapText="1"/>
    </xf>
    <xf numFmtId="43" fontId="0" fillId="4" borderId="0" xfId="1" applyFont="1" applyFill="1" applyBorder="1" applyAlignment="1">
      <alignment horizontal="right" vertical="top" wrapText="1"/>
    </xf>
    <xf numFmtId="164" fontId="0" fillId="4" borderId="0" xfId="1" applyNumberFormat="1" applyFont="1" applyFill="1" applyBorder="1" applyAlignment="1">
      <alignment vertical="top" wrapText="1"/>
    </xf>
    <xf numFmtId="164" fontId="0" fillId="4" borderId="0" xfId="1" applyNumberFormat="1" applyFont="1" applyFill="1" applyBorder="1" applyAlignment="1">
      <alignment horizontal="right" vertical="top" wrapText="1"/>
    </xf>
    <xf numFmtId="43" fontId="4" fillId="4" borderId="0" xfId="0" applyNumberFormat="1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43" fontId="0" fillId="4" borderId="0" xfId="0" applyNumberFormat="1" applyFont="1" applyFill="1" applyBorder="1" applyAlignment="1">
      <alignment horizontal="right" vertical="top" wrapText="1"/>
    </xf>
    <xf numFmtId="0" fontId="0" fillId="0" borderId="1" xfId="0" applyFont="1" applyBorder="1"/>
    <xf numFmtId="43" fontId="0" fillId="6" borderId="1" xfId="0" applyNumberFormat="1" applyFont="1" applyFill="1" applyBorder="1" applyAlignment="1">
      <alignment horizontal="right" vertical="top" wrapText="1"/>
    </xf>
    <xf numFmtId="164" fontId="0" fillId="6" borderId="2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vertical="top"/>
    </xf>
    <xf numFmtId="0" fontId="12" fillId="0" borderId="5" xfId="5" applyFill="1" applyBorder="1" applyAlignment="1"/>
    <xf numFmtId="0" fontId="12" fillId="0" borderId="1" xfId="5" applyFill="1" applyBorder="1" applyAlignment="1"/>
    <xf numFmtId="0" fontId="0" fillId="9" borderId="1" xfId="0" applyFont="1" applyFill="1" applyBorder="1" applyAlignment="1">
      <alignment vertical="top"/>
    </xf>
    <xf numFmtId="0" fontId="0" fillId="9" borderId="1" xfId="0" applyFont="1" applyFill="1" applyBorder="1" applyAlignment="1">
      <alignment horizontal="right" vertical="top"/>
    </xf>
    <xf numFmtId="0" fontId="0" fillId="0" borderId="1" xfId="1" applyNumberFormat="1" applyFont="1" applyFill="1" applyBorder="1"/>
    <xf numFmtId="0" fontId="0" fillId="0" borderId="1" xfId="1" applyNumberFormat="1" applyFont="1" applyBorder="1"/>
    <xf numFmtId="9" fontId="0" fillId="0" borderId="0" xfId="4" applyFont="1" applyFill="1" applyBorder="1" applyAlignment="1" applyProtection="1">
      <alignment horizontal="right" vertical="top" wrapText="1"/>
      <protection locked="0"/>
    </xf>
    <xf numFmtId="0" fontId="0" fillId="0" borderId="0" xfId="0" quotePrefix="1"/>
    <xf numFmtId="0" fontId="10" fillId="7" borderId="1" xfId="3" applyFont="1" applyFill="1" applyBorder="1"/>
    <xf numFmtId="0" fontId="12" fillId="0" borderId="5" xfId="5" applyFill="1" applyBorder="1" applyAlignment="1"/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0" xfId="0" applyFont="1" applyFill="1" applyBorder="1" applyAlignment="1">
      <alignment vertical="top" wrapText="1"/>
    </xf>
    <xf numFmtId="0" fontId="0" fillId="8" borderId="9" xfId="0" applyFont="1" applyFill="1" applyBorder="1" applyAlignment="1">
      <alignment vertical="top" wrapText="1"/>
    </xf>
    <xf numFmtId="43" fontId="5" fillId="8" borderId="0" xfId="0" applyNumberFormat="1" applyFont="1" applyFill="1" applyBorder="1" applyAlignment="1">
      <alignment horizontal="left" vertical="top"/>
    </xf>
    <xf numFmtId="9" fontId="5" fillId="8" borderId="0" xfId="2" applyFont="1" applyFill="1" applyBorder="1" applyAlignment="1">
      <alignment horizontal="right" vertical="top" wrapText="1"/>
    </xf>
    <xf numFmtId="43" fontId="5" fillId="8" borderId="0" xfId="0" applyNumberFormat="1" applyFont="1" applyFill="1" applyBorder="1" applyAlignment="1">
      <alignment horizontal="right" vertical="top" wrapText="1"/>
    </xf>
    <xf numFmtId="9" fontId="5" fillId="8" borderId="0" xfId="0" applyNumberFormat="1" applyFont="1" applyFill="1" applyBorder="1" applyAlignment="1">
      <alignment horizontal="right" vertical="top" wrapText="1"/>
    </xf>
    <xf numFmtId="0" fontId="5" fillId="8" borderId="0" xfId="0" applyFont="1" applyFill="1" applyBorder="1" applyAlignment="1">
      <alignment vertical="top" wrapText="1"/>
    </xf>
    <xf numFmtId="0" fontId="15" fillId="10" borderId="0" xfId="9" applyBorder="1" applyAlignment="1">
      <alignment vertical="top" wrapText="1"/>
    </xf>
    <xf numFmtId="0" fontId="0" fillId="0" borderId="4" xfId="0" applyFont="1" applyFill="1" applyBorder="1" applyAlignment="1">
      <alignment horizontal="right" vertical="top" wrapText="1"/>
    </xf>
    <xf numFmtId="9" fontId="0" fillId="7" borderId="1" xfId="2" applyFont="1" applyFill="1" applyBorder="1" applyAlignment="1">
      <alignment horizontal="right" vertical="top" wrapText="1"/>
    </xf>
    <xf numFmtId="0" fontId="0" fillId="8" borderId="0" xfId="0" applyFont="1" applyFill="1" applyBorder="1" applyAlignment="1">
      <alignment horizontal="right" vertical="top"/>
    </xf>
    <xf numFmtId="164" fontId="0" fillId="6" borderId="2" xfId="1" applyNumberFormat="1" applyFont="1" applyFill="1" applyBorder="1" applyAlignment="1">
      <alignment vertical="top" wrapText="1"/>
    </xf>
    <xf numFmtId="164" fontId="0" fillId="6" borderId="1" xfId="1" applyNumberFormat="1" applyFont="1" applyFill="1" applyBorder="1" applyAlignment="1">
      <alignment horizontal="right" vertical="top" wrapText="1"/>
    </xf>
    <xf numFmtId="9" fontId="0" fillId="8" borderId="6" xfId="2" applyFont="1" applyFill="1" applyBorder="1" applyAlignment="1">
      <alignment horizontal="right" vertical="top" wrapText="1"/>
    </xf>
    <xf numFmtId="0" fontId="0" fillId="8" borderId="8" xfId="0" applyFont="1" applyFill="1" applyBorder="1" applyAlignment="1">
      <alignment horizontal="left" vertical="top"/>
    </xf>
    <xf numFmtId="43" fontId="5" fillId="4" borderId="0" xfId="0" applyNumberFormat="1" applyFont="1" applyFill="1" applyBorder="1" applyAlignment="1">
      <alignment horizontal="left" vertical="top"/>
    </xf>
    <xf numFmtId="43" fontId="5" fillId="4" borderId="0" xfId="0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vertical="top" wrapText="1"/>
    </xf>
    <xf numFmtId="9" fontId="5" fillId="4" borderId="0" xfId="0" applyNumberFormat="1" applyFont="1" applyFill="1" applyBorder="1" applyAlignment="1">
      <alignment horizontal="right" vertical="top" wrapText="1"/>
    </xf>
    <xf numFmtId="9" fontId="5" fillId="4" borderId="0" xfId="2" applyFont="1" applyFill="1" applyBorder="1" applyAlignment="1">
      <alignment horizontal="right" vertical="top" wrapText="1"/>
    </xf>
    <xf numFmtId="0" fontId="4" fillId="8" borderId="0" xfId="0" applyFont="1" applyFill="1" applyBorder="1" applyAlignment="1">
      <alignment horizontal="left" vertical="top"/>
    </xf>
    <xf numFmtId="0" fontId="0" fillId="8" borderId="0" xfId="0" applyFill="1" applyBorder="1" applyAlignment="1">
      <alignment vertical="top"/>
    </xf>
    <xf numFmtId="9" fontId="0" fillId="8" borderId="0" xfId="2" applyFont="1" applyFill="1" applyBorder="1" applyAlignment="1">
      <alignment horizontal="left" vertical="top"/>
    </xf>
    <xf numFmtId="9" fontId="4" fillId="4" borderId="0" xfId="2" applyFont="1" applyFill="1" applyBorder="1" applyAlignment="1">
      <alignment horizontal="left" vertical="top"/>
    </xf>
    <xf numFmtId="43" fontId="4" fillId="6" borderId="1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center"/>
    </xf>
    <xf numFmtId="0" fontId="5" fillId="3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right" vertical="top" wrapText="1"/>
    </xf>
    <xf numFmtId="0" fontId="0" fillId="8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0" borderId="5" xfId="0" applyFont="1" applyFill="1" applyBorder="1" applyAlignment="1">
      <alignment horizontal="right" vertical="top" wrapText="1"/>
    </xf>
    <xf numFmtId="0" fontId="5" fillId="8" borderId="0" xfId="0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right" vertical="top"/>
    </xf>
    <xf numFmtId="0" fontId="0" fillId="0" borderId="5" xfId="0" applyFont="1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6" borderId="1" xfId="2" applyNumberFormat="1" applyFont="1" applyFill="1" applyBorder="1" applyAlignment="1">
      <alignment horizontal="right" vertical="top" wrapText="1"/>
    </xf>
    <xf numFmtId="0" fontId="0" fillId="6" borderId="1" xfId="4" applyNumberFormat="1" applyFont="1" applyFill="1" applyBorder="1" applyAlignment="1" applyProtection="1">
      <alignment horizontal="right" vertical="top" wrapText="1"/>
      <protection locked="0"/>
    </xf>
    <xf numFmtId="0" fontId="0" fillId="6" borderId="1" xfId="0" applyNumberFormat="1" applyFont="1" applyFill="1" applyBorder="1" applyAlignment="1">
      <alignment horizontal="right" vertical="top" wrapText="1"/>
    </xf>
    <xf numFmtId="0" fontId="8" fillId="8" borderId="8" xfId="0" applyFont="1" applyFill="1" applyBorder="1" applyAlignment="1">
      <alignment horizontal="left" vertical="top" wrapText="1"/>
    </xf>
    <xf numFmtId="0" fontId="8" fillId="8" borderId="9" xfId="0" applyFont="1" applyFill="1" applyBorder="1" applyAlignment="1">
      <alignment horizontal="left" vertical="top"/>
    </xf>
    <xf numFmtId="10" fontId="0" fillId="5" borderId="1" xfId="4" applyNumberFormat="1" applyFont="1" applyFill="1" applyBorder="1" applyAlignment="1">
      <alignment horizontal="right" vertical="top" wrapText="1"/>
    </xf>
    <xf numFmtId="10" fontId="0" fillId="6" borderId="1" xfId="4" applyNumberFormat="1" applyFont="1" applyFill="1" applyBorder="1" applyAlignment="1">
      <alignment horizontal="right" vertical="top" wrapText="1"/>
    </xf>
    <xf numFmtId="10" fontId="0" fillId="5" borderId="1" xfId="4" applyNumberFormat="1" applyFont="1" applyFill="1" applyBorder="1" applyAlignment="1" applyProtection="1">
      <alignment horizontal="right" vertical="top" wrapText="1"/>
      <protection locked="0"/>
    </xf>
    <xf numFmtId="10" fontId="0" fillId="5" borderId="1" xfId="2" applyNumberFormat="1" applyFont="1" applyFill="1" applyBorder="1" applyAlignment="1">
      <alignment horizontal="right" vertical="top" wrapText="1"/>
    </xf>
    <xf numFmtId="10" fontId="0" fillId="6" borderId="1" xfId="0" applyNumberFormat="1" applyFill="1" applyBorder="1" applyAlignment="1">
      <alignment horizontal="right" vertical="top" wrapText="1"/>
    </xf>
    <xf numFmtId="10" fontId="0" fillId="8" borderId="0" xfId="0" applyNumberFormat="1" applyFill="1" applyBorder="1" applyAlignment="1">
      <alignment horizontal="right" vertical="top" wrapText="1"/>
    </xf>
    <xf numFmtId="10" fontId="0" fillId="6" borderId="1" xfId="2" applyNumberFormat="1" applyFont="1" applyFill="1" applyBorder="1" applyAlignment="1">
      <alignment horizontal="right" vertical="top" wrapText="1"/>
    </xf>
    <xf numFmtId="10" fontId="0" fillId="6" borderId="3" xfId="0" applyNumberFormat="1" applyFill="1" applyBorder="1" applyAlignment="1">
      <alignment horizontal="right" vertical="top" wrapText="1"/>
    </xf>
    <xf numFmtId="10" fontId="0" fillId="6" borderId="1" xfId="0" applyNumberFormat="1" applyFont="1" applyFill="1" applyBorder="1" applyAlignment="1">
      <alignment horizontal="right" vertical="top" wrapText="1"/>
    </xf>
    <xf numFmtId="10" fontId="0" fillId="4" borderId="0" xfId="0" applyNumberFormat="1" applyFont="1" applyFill="1" applyBorder="1" applyAlignment="1">
      <alignment horizontal="right" vertical="top" wrapText="1"/>
    </xf>
  </cellXfs>
  <cellStyles count="67">
    <cellStyle name="Bad" xfId="9" builtinId="27"/>
    <cellStyle name="Comma" xfId="1" builtinId="3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Hyperlink" xfId="5" builtinId="8"/>
    <cellStyle name="Neutral" xfId="3" builtinId="28"/>
    <cellStyle name="Normal" xfId="0" builtinId="0"/>
    <cellStyle name="Percent" xfId="2" builtinId="5"/>
    <cellStyle name="Percent 2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Scroll" dx="16" fmlaLink="$J$9" horiz="1" max="100" page="10" val="0"/>
</file>

<file path=xl/ctrlProps/ctrlProp10.xml><?xml version="1.0" encoding="utf-8"?>
<formControlPr xmlns="http://schemas.microsoft.com/office/spreadsheetml/2009/9/main" objectType="Scroll" dx="16" fmlaLink="$J$40" horiz="1" max="10000" page="10" val="0"/>
</file>

<file path=xl/ctrlProps/ctrlProp11.xml><?xml version="1.0" encoding="utf-8"?>
<formControlPr xmlns="http://schemas.microsoft.com/office/spreadsheetml/2009/9/main" objectType="Scroll" dx="16" fmlaLink="$J$41" horiz="1" max="10000" page="10" val="0"/>
</file>

<file path=xl/ctrlProps/ctrlProp12.xml><?xml version="1.0" encoding="utf-8"?>
<formControlPr xmlns="http://schemas.microsoft.com/office/spreadsheetml/2009/9/main" objectType="Scroll" dx="16" fmlaLink="$J$42" horiz="1" max="10000" page="10" val="0"/>
</file>

<file path=xl/ctrlProps/ctrlProp13.xml><?xml version="1.0" encoding="utf-8"?>
<formControlPr xmlns="http://schemas.microsoft.com/office/spreadsheetml/2009/9/main" objectType="Scroll" dx="16" fmlaLink="$J$43" horiz="1" max="10000" page="10" val="0"/>
</file>

<file path=xl/ctrlProps/ctrlProp14.xml><?xml version="1.0" encoding="utf-8"?>
<formControlPr xmlns="http://schemas.microsoft.com/office/spreadsheetml/2009/9/main" objectType="Scroll" dx="16" fmlaLink="$J$44" horiz="1" max="10000" page="10" val="0"/>
</file>

<file path=xl/ctrlProps/ctrlProp15.xml><?xml version="1.0" encoding="utf-8"?>
<formControlPr xmlns="http://schemas.microsoft.com/office/spreadsheetml/2009/9/main" objectType="Scroll" dx="16" fmlaLink="$J$30" horiz="1" max="10000" page="10" val="0"/>
</file>

<file path=xl/ctrlProps/ctrlProp2.xml><?xml version="1.0" encoding="utf-8"?>
<formControlPr xmlns="http://schemas.microsoft.com/office/spreadsheetml/2009/9/main" objectType="Scroll" dx="16" fmlaLink="$J$14" horiz="1" max="100" page="10" val="0"/>
</file>

<file path=xl/ctrlProps/ctrlProp3.xml><?xml version="1.0" encoding="utf-8"?>
<formControlPr xmlns="http://schemas.microsoft.com/office/spreadsheetml/2009/9/main" objectType="Scroll" dx="16" fmlaLink="$J$15" horiz="1" max="100" page="10" val="0"/>
</file>

<file path=xl/ctrlProps/ctrlProp4.xml><?xml version="1.0" encoding="utf-8"?>
<formControlPr xmlns="http://schemas.microsoft.com/office/spreadsheetml/2009/9/main" objectType="Scroll" dx="16" fmlaLink="$J$16" horiz="1" max="100" page="10" val="0"/>
</file>

<file path=xl/ctrlProps/ctrlProp5.xml><?xml version="1.0" encoding="utf-8"?>
<formControlPr xmlns="http://schemas.microsoft.com/office/spreadsheetml/2009/9/main" objectType="Scroll" dx="16" fmlaLink="$J$17" horiz="1" max="100" page="10" val="0"/>
</file>

<file path=xl/ctrlProps/ctrlProp6.xml><?xml version="1.0" encoding="utf-8"?>
<formControlPr xmlns="http://schemas.microsoft.com/office/spreadsheetml/2009/9/main" objectType="Scroll" dx="16" fmlaLink="$J$18" horiz="1" max="100" page="10" val="0"/>
</file>

<file path=xl/ctrlProps/ctrlProp7.xml><?xml version="1.0" encoding="utf-8"?>
<formControlPr xmlns="http://schemas.microsoft.com/office/spreadsheetml/2009/9/main" objectType="Scroll" dx="16" fmlaLink="$J$26" horiz="1" max="10000" page="10" val="0"/>
</file>

<file path=xl/ctrlProps/ctrlProp8.xml><?xml version="1.0" encoding="utf-8"?>
<formControlPr xmlns="http://schemas.microsoft.com/office/spreadsheetml/2009/9/main" objectType="Scroll" dx="16" fmlaLink="$J$27" horiz="1" max="10000" page="10" val="0"/>
</file>

<file path=xl/ctrlProps/ctrlProp9.xml><?xml version="1.0" encoding="utf-8"?>
<formControlPr xmlns="http://schemas.microsoft.com/office/spreadsheetml/2009/9/main" objectType="Scroll" dx="16" fmlaLink="$J$39" horiz="1" max="10000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13</xdr:row>
          <xdr:rowOff>12700</xdr:rowOff>
        </xdr:from>
        <xdr:to>
          <xdr:col>8</xdr:col>
          <xdr:colOff>1701800</xdr:colOff>
          <xdr:row>14</xdr:row>
          <xdr:rowOff>12700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14</xdr:row>
          <xdr:rowOff>12700</xdr:rowOff>
        </xdr:from>
        <xdr:to>
          <xdr:col>9</xdr:col>
          <xdr:colOff>0</xdr:colOff>
          <xdr:row>15</xdr:row>
          <xdr:rowOff>12700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16</xdr:row>
          <xdr:rowOff>12700</xdr:rowOff>
        </xdr:from>
        <xdr:to>
          <xdr:col>9</xdr:col>
          <xdr:colOff>0</xdr:colOff>
          <xdr:row>17</xdr:row>
          <xdr:rowOff>12700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12700</xdr:rowOff>
        </xdr:from>
        <xdr:to>
          <xdr:col>9</xdr:col>
          <xdr:colOff>0</xdr:colOff>
          <xdr:row>18</xdr:row>
          <xdr:rowOff>12700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12700</xdr:rowOff>
        </xdr:from>
        <xdr:to>
          <xdr:col>9</xdr:col>
          <xdr:colOff>0</xdr:colOff>
          <xdr:row>26</xdr:row>
          <xdr:rowOff>12700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12700</xdr:rowOff>
        </xdr:from>
        <xdr:to>
          <xdr:col>9</xdr:col>
          <xdr:colOff>0</xdr:colOff>
          <xdr:row>27</xdr:row>
          <xdr:rowOff>12700</xdr:rowOff>
        </xdr:to>
        <xdr:sp macro="" textlink="">
          <xdr:nvSpPr>
            <xdr:cNvPr id="1037" name="Scroll Ba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38</xdr:row>
          <xdr:rowOff>12700</xdr:rowOff>
        </xdr:from>
        <xdr:to>
          <xdr:col>8</xdr:col>
          <xdr:colOff>1701800</xdr:colOff>
          <xdr:row>39</xdr:row>
          <xdr:rowOff>12700</xdr:rowOff>
        </xdr:to>
        <xdr:sp macro="" textlink="">
          <xdr:nvSpPr>
            <xdr:cNvPr id="1040" name="Scroll Ba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39</xdr:row>
          <xdr:rowOff>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1041" name="Scroll Ba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40</xdr:row>
          <xdr:rowOff>0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1042" name="Scroll Ba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41</xdr:row>
          <xdr:rowOff>0</xdr:rowOff>
        </xdr:from>
        <xdr:to>
          <xdr:col>9</xdr:col>
          <xdr:colOff>12700</xdr:colOff>
          <xdr:row>42</xdr:row>
          <xdr:rowOff>0</xdr:rowOff>
        </xdr:to>
        <xdr:sp macro="" textlink="">
          <xdr:nvSpPr>
            <xdr:cNvPr id="1043" name="Scroll Bar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42</xdr:row>
          <xdr:rowOff>0</xdr:rowOff>
        </xdr:from>
        <xdr:to>
          <xdr:col>9</xdr:col>
          <xdr:colOff>12700</xdr:colOff>
          <xdr:row>43</xdr:row>
          <xdr:rowOff>0</xdr:rowOff>
        </xdr:to>
        <xdr:sp macro="" textlink="">
          <xdr:nvSpPr>
            <xdr:cNvPr id="1044" name="Scroll Bar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43</xdr:row>
          <xdr:rowOff>0</xdr:rowOff>
        </xdr:from>
        <xdr:to>
          <xdr:col>9</xdr:col>
          <xdr:colOff>0</xdr:colOff>
          <xdr:row>44</xdr:row>
          <xdr:rowOff>0</xdr:rowOff>
        </xdr:to>
        <xdr:sp macro="" textlink="">
          <xdr:nvSpPr>
            <xdr:cNvPr id="1045" name="Scroll Bar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2514600</xdr:colOff>
      <xdr:row>0</xdr:row>
      <xdr:rowOff>63500</xdr:rowOff>
    </xdr:from>
    <xdr:to>
      <xdr:col>6</xdr:col>
      <xdr:colOff>144780</xdr:colOff>
      <xdr:row>0</xdr:row>
      <xdr:rowOff>739140</xdr:rowOff>
    </xdr:to>
    <xdr:pic>
      <xdr:nvPicPr>
        <xdr:cNvPr id="17" name="Picture 16" descr="EDR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63500"/>
          <a:ext cx="2049780" cy="6756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12700</xdr:rowOff>
        </xdr:from>
        <xdr:to>
          <xdr:col>9</xdr:col>
          <xdr:colOff>12700</xdr:colOff>
          <xdr:row>30</xdr:row>
          <xdr:rowOff>12700</xdr:rowOff>
        </xdr:to>
        <xdr:sp macro="" textlink="">
          <xdr:nvSpPr>
            <xdr:cNvPr id="1050" name="Scroll Bar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0"/>
  <sheetViews>
    <sheetView tabSelected="1" workbookViewId="0">
      <selection activeCell="E4" sqref="E4"/>
    </sheetView>
  </sheetViews>
  <sheetFormatPr baseColWidth="10" defaultRowHeight="15" x14ac:dyDescent="0"/>
  <cols>
    <col min="1" max="1" width="8" style="1" customWidth="1"/>
    <col min="2" max="2" width="34" style="1" customWidth="1"/>
    <col min="3" max="3" width="2.33203125" style="2" customWidth="1"/>
    <col min="4" max="4" width="2.33203125" style="1" customWidth="1"/>
    <col min="5" max="5" width="17" style="1" customWidth="1"/>
    <col min="6" max="6" width="2.33203125" style="1" customWidth="1"/>
    <col min="7" max="7" width="16.5" style="1" customWidth="1"/>
    <col min="8" max="8" width="2.33203125" style="1" customWidth="1"/>
    <col min="9" max="9" width="22.5" style="1" customWidth="1"/>
    <col min="10" max="10" width="7.6640625" style="178" customWidth="1"/>
    <col min="11" max="11" width="17.6640625" style="1" customWidth="1"/>
    <col min="12" max="12" width="2.33203125" style="1" customWidth="1"/>
    <col min="13" max="13" width="2.33203125" style="2" customWidth="1"/>
    <col min="14" max="14" width="2.33203125" style="1" customWidth="1"/>
    <col min="15" max="17" width="16.1640625" style="1" customWidth="1"/>
    <col min="18" max="18" width="16.6640625" style="1" customWidth="1"/>
    <col min="19" max="19" width="10.5" style="1" customWidth="1"/>
    <col min="20" max="16384" width="10.83203125" style="1"/>
  </cols>
  <sheetData>
    <row r="1" spans="1:21" s="137" customFormat="1" ht="60" customHeight="1">
      <c r="A1" s="136" t="s">
        <v>50</v>
      </c>
      <c r="C1" s="138"/>
      <c r="J1" s="165"/>
      <c r="M1" s="138"/>
      <c r="R1" s="139"/>
    </row>
    <row r="2" spans="1:21" ht="23">
      <c r="A2" s="3" t="s">
        <v>0</v>
      </c>
      <c r="B2" s="4"/>
      <c r="C2" s="4"/>
      <c r="D2" s="5" t="s">
        <v>1</v>
      </c>
      <c r="E2" s="5"/>
      <c r="F2" s="4"/>
      <c r="G2" s="4"/>
      <c r="H2" s="4"/>
      <c r="I2" s="4"/>
      <c r="J2" s="166"/>
      <c r="K2" s="4"/>
      <c r="L2" s="4"/>
      <c r="M2" s="4"/>
      <c r="N2" s="5" t="s">
        <v>2</v>
      </c>
      <c r="O2" s="5"/>
      <c r="P2" s="4"/>
      <c r="Q2" s="4"/>
      <c r="R2" s="4"/>
    </row>
    <row r="3" spans="1:21">
      <c r="A3" s="6"/>
      <c r="B3" s="6"/>
      <c r="D3" s="6"/>
      <c r="E3" s="6"/>
      <c r="F3" s="6"/>
      <c r="G3" s="6"/>
      <c r="H3" s="6"/>
      <c r="I3" s="7" t="s">
        <v>3</v>
      </c>
      <c r="J3" s="167"/>
      <c r="K3" s="7" t="s">
        <v>55</v>
      </c>
      <c r="L3" s="6"/>
      <c r="N3" s="6"/>
      <c r="O3" s="6"/>
      <c r="P3" s="6"/>
      <c r="Q3" s="6"/>
      <c r="R3" s="6"/>
    </row>
    <row r="4" spans="1:21" ht="18">
      <c r="A4" s="8" t="s">
        <v>4</v>
      </c>
      <c r="B4" s="9"/>
      <c r="C4" s="10"/>
      <c r="D4" s="9"/>
      <c r="E4" s="11"/>
      <c r="F4" s="9"/>
      <c r="G4" s="9"/>
      <c r="H4" s="9"/>
      <c r="I4" s="12" t="s">
        <v>51</v>
      </c>
      <c r="J4" s="59"/>
      <c r="K4" s="140" t="s">
        <v>62</v>
      </c>
      <c r="L4" s="9"/>
      <c r="M4" s="10"/>
      <c r="N4" s="9"/>
      <c r="O4" s="13" t="s">
        <v>5</v>
      </c>
      <c r="P4" s="14">
        <f>E4</f>
        <v>0</v>
      </c>
      <c r="Q4" s="15"/>
      <c r="R4" s="16"/>
      <c r="S4" s="17"/>
    </row>
    <row r="5" spans="1:21" ht="18">
      <c r="A5" s="8"/>
      <c r="B5" s="9"/>
      <c r="C5" s="18"/>
      <c r="D5" s="9"/>
      <c r="E5" s="9"/>
      <c r="F5" s="9"/>
      <c r="G5" s="9"/>
      <c r="H5" s="9"/>
      <c r="I5" s="19" t="s">
        <v>52</v>
      </c>
      <c r="J5" s="59"/>
      <c r="K5" s="147" t="s">
        <v>61</v>
      </c>
      <c r="L5" s="9"/>
      <c r="M5" s="18"/>
      <c r="N5" s="9"/>
      <c r="O5" s="9"/>
      <c r="P5" s="9"/>
      <c r="Q5" s="15"/>
      <c r="R5" s="16"/>
      <c r="S5" s="17"/>
    </row>
    <row r="6" spans="1:21" s="2" customFormat="1" ht="18">
      <c r="A6" s="20"/>
      <c r="B6" s="21"/>
      <c r="C6" s="10"/>
      <c r="D6" s="22"/>
      <c r="E6" s="10"/>
      <c r="F6" s="10"/>
      <c r="G6" s="10"/>
      <c r="H6" s="10"/>
      <c r="I6" s="10"/>
      <c r="J6" s="60"/>
      <c r="K6" s="10"/>
      <c r="L6" s="21"/>
      <c r="M6" s="10"/>
      <c r="N6" s="22"/>
      <c r="O6" s="10"/>
      <c r="P6" s="10"/>
      <c r="Q6" s="23"/>
      <c r="R6" s="24"/>
      <c r="S6" s="25"/>
    </row>
    <row r="7" spans="1:21" ht="18">
      <c r="A7" s="26"/>
      <c r="B7" s="27"/>
      <c r="C7" s="28"/>
      <c r="D7" s="27"/>
      <c r="E7" s="27"/>
      <c r="F7" s="27"/>
      <c r="G7" s="27"/>
      <c r="H7" s="27"/>
      <c r="I7" s="27"/>
      <c r="J7" s="80"/>
      <c r="K7" s="27"/>
      <c r="L7" s="27"/>
      <c r="M7" s="28"/>
      <c r="N7" s="27"/>
      <c r="O7" s="27"/>
      <c r="P7" s="27"/>
      <c r="Q7" s="29"/>
      <c r="R7" s="30"/>
      <c r="S7" s="17"/>
    </row>
    <row r="8" spans="1:21" ht="30" customHeight="1">
      <c r="A8" s="26" t="s">
        <v>6</v>
      </c>
      <c r="B8" s="27"/>
      <c r="C8" s="31"/>
      <c r="D8" s="32"/>
      <c r="E8" s="33" t="s">
        <v>64</v>
      </c>
      <c r="F8" s="32"/>
      <c r="G8" s="32"/>
      <c r="H8" s="32"/>
      <c r="I8" s="33" t="s">
        <v>65</v>
      </c>
      <c r="J8" s="33" t="s">
        <v>91</v>
      </c>
      <c r="K8" s="33" t="s">
        <v>95</v>
      </c>
      <c r="L8" s="32"/>
      <c r="M8" s="31"/>
      <c r="N8" s="32"/>
      <c r="O8" s="32"/>
      <c r="P8" s="33" t="s">
        <v>66</v>
      </c>
      <c r="Q8" s="33" t="s">
        <v>67</v>
      </c>
      <c r="R8" s="30"/>
    </row>
    <row r="9" spans="1:21">
      <c r="A9" s="34"/>
      <c r="B9" s="34"/>
      <c r="C9" s="35"/>
      <c r="D9" s="36"/>
      <c r="E9" s="134"/>
      <c r="F9" s="36"/>
      <c r="G9" s="36"/>
      <c r="H9" s="36"/>
      <c r="I9" s="37"/>
      <c r="J9" s="179">
        <v>0</v>
      </c>
      <c r="K9" s="184"/>
      <c r="L9" s="36"/>
      <c r="M9" s="35"/>
      <c r="N9" s="36"/>
      <c r="O9" s="36"/>
      <c r="P9" s="185">
        <f>IF(ISBLANK(K9),J9/100,K9)</f>
        <v>0</v>
      </c>
      <c r="Q9" s="69">
        <f>IF(E9="Yes",E4,E4+E4*P9)</f>
        <v>0</v>
      </c>
      <c r="R9" s="30"/>
      <c r="S9" s="38"/>
    </row>
    <row r="10" spans="1:21">
      <c r="A10" s="34"/>
      <c r="B10" s="34"/>
      <c r="C10" s="39"/>
      <c r="D10" s="36"/>
      <c r="E10" s="36"/>
      <c r="F10" s="36"/>
      <c r="G10" s="36"/>
      <c r="H10" s="36"/>
      <c r="I10" s="40"/>
      <c r="J10" s="170"/>
      <c r="K10" s="41"/>
      <c r="L10" s="36"/>
      <c r="M10" s="39"/>
      <c r="N10" s="36"/>
      <c r="O10" s="36"/>
      <c r="P10" s="41"/>
      <c r="Q10" s="29"/>
      <c r="R10" s="30"/>
      <c r="S10" s="38"/>
    </row>
    <row r="11" spans="1:21">
      <c r="A11" s="42"/>
      <c r="B11" s="43"/>
      <c r="C11" s="35"/>
      <c r="D11" s="44"/>
      <c r="E11" s="45"/>
      <c r="F11" s="35"/>
      <c r="G11" s="35"/>
      <c r="H11" s="35"/>
      <c r="I11" s="2"/>
      <c r="J11" s="171"/>
      <c r="K11" s="46"/>
      <c r="L11" s="47"/>
      <c r="M11" s="35"/>
      <c r="N11" s="44"/>
      <c r="O11" s="35"/>
      <c r="P11" s="46"/>
      <c r="Q11" s="23"/>
      <c r="R11" s="24"/>
      <c r="S11" s="38"/>
    </row>
    <row r="12" spans="1:21">
      <c r="A12" s="48"/>
      <c r="B12" s="48"/>
      <c r="C12" s="49"/>
      <c r="D12" s="50"/>
      <c r="E12" s="51"/>
      <c r="F12" s="50"/>
      <c r="G12" s="50"/>
      <c r="H12" s="50"/>
      <c r="I12" s="6"/>
      <c r="J12" s="172"/>
      <c r="K12" s="52"/>
      <c r="L12" s="50"/>
      <c r="M12" s="49"/>
      <c r="N12" s="50"/>
      <c r="O12" s="50"/>
      <c r="P12" s="52"/>
      <c r="Q12" s="15"/>
      <c r="R12" s="16"/>
      <c r="S12" s="38"/>
    </row>
    <row r="13" spans="1:21" s="55" customFormat="1" ht="30">
      <c r="A13" s="8" t="s">
        <v>7</v>
      </c>
      <c r="B13" s="9"/>
      <c r="C13" s="53"/>
      <c r="D13" s="13"/>
      <c r="E13" s="13" t="s">
        <v>68</v>
      </c>
      <c r="F13" s="13"/>
      <c r="G13" s="13" t="s">
        <v>69</v>
      </c>
      <c r="H13" s="13"/>
      <c r="I13" s="13" t="s">
        <v>70</v>
      </c>
      <c r="J13" s="112" t="s">
        <v>92</v>
      </c>
      <c r="K13" s="13" t="s">
        <v>71</v>
      </c>
      <c r="L13" s="13"/>
      <c r="M13" s="53"/>
      <c r="N13" s="13"/>
      <c r="O13" s="13" t="s">
        <v>8</v>
      </c>
      <c r="P13" s="13" t="s">
        <v>72</v>
      </c>
      <c r="Q13" s="13" t="s">
        <v>73</v>
      </c>
      <c r="R13" s="54"/>
    </row>
    <row r="14" spans="1:21">
      <c r="A14" s="48" t="s">
        <v>9</v>
      </c>
      <c r="B14" s="9"/>
      <c r="C14" s="53"/>
      <c r="D14" s="56">
        <v>1</v>
      </c>
      <c r="E14" s="134"/>
      <c r="F14" s="56"/>
      <c r="G14" s="57"/>
      <c r="H14" s="56"/>
      <c r="I14" s="132"/>
      <c r="J14" s="180">
        <v>0</v>
      </c>
      <c r="K14" s="186"/>
      <c r="L14" s="56"/>
      <c r="M14" s="53"/>
      <c r="N14" s="56">
        <v>1</v>
      </c>
      <c r="O14" s="58" t="str">
        <f>IF(ISBLANK(E14),"",IF(E14="Other",IF(G14="","[complete 3.2]",G14),E14))</f>
        <v/>
      </c>
      <c r="P14" s="185" t="str">
        <f>IF(OR(ISBLANK(E14),E14="--"),"",IF(ISBLANK(K14),J14/100,K14))</f>
        <v/>
      </c>
      <c r="Q14" s="90" t="str">
        <f>IF(P14="","",Q9-Q9*P14)</f>
        <v/>
      </c>
      <c r="R14" s="59"/>
      <c r="S14" s="60"/>
      <c r="T14" s="61"/>
      <c r="U14" s="62"/>
    </row>
    <row r="15" spans="1:21">
      <c r="A15" s="48" t="s">
        <v>10</v>
      </c>
      <c r="B15" s="9"/>
      <c r="C15" s="53"/>
      <c r="D15" s="56">
        <v>2</v>
      </c>
      <c r="E15" s="134"/>
      <c r="F15" s="56"/>
      <c r="G15" s="57"/>
      <c r="H15" s="56"/>
      <c r="I15" s="63"/>
      <c r="J15" s="181">
        <v>0</v>
      </c>
      <c r="K15" s="186"/>
      <c r="L15" s="56"/>
      <c r="M15" s="53"/>
      <c r="N15" s="56">
        <v>2</v>
      </c>
      <c r="O15" s="58" t="str">
        <f>IF(ISBLANK(E15),"",IF(E15="Other",IF(G15="","[complete 3.2]",G15),E15))</f>
        <v/>
      </c>
      <c r="P15" s="185" t="str">
        <f>IF(OR(ISBLANK(E15),E15="--"),"",IF(ISBLANK(K15),J15/100,K15))</f>
        <v/>
      </c>
      <c r="Q15" s="90" t="str">
        <f>IF(Q14="","",IF(P15="","",Q14-Q14*P15))</f>
        <v/>
      </c>
      <c r="R15" s="59"/>
      <c r="S15" s="60"/>
    </row>
    <row r="16" spans="1:21">
      <c r="A16" s="48" t="s">
        <v>11</v>
      </c>
      <c r="B16" s="9"/>
      <c r="C16" s="53"/>
      <c r="D16" s="56">
        <v>3</v>
      </c>
      <c r="E16" s="134"/>
      <c r="F16" s="56"/>
      <c r="G16" s="57"/>
      <c r="H16" s="56"/>
      <c r="I16" s="63"/>
      <c r="J16" s="181">
        <v>0</v>
      </c>
      <c r="K16" s="186"/>
      <c r="L16" s="56"/>
      <c r="M16" s="53"/>
      <c r="N16" s="56">
        <v>3</v>
      </c>
      <c r="O16" s="58" t="str">
        <f>IF(ISBLANK(E16),"",IF(E16="Other",IF(G16="","[complete 3.2]",G16),E16))</f>
        <v/>
      </c>
      <c r="P16" s="185" t="str">
        <f>IF(OR(ISBLANK(E16),E16="--"),"",IF(ISBLANK(K16),J16/100,K16))</f>
        <v/>
      </c>
      <c r="Q16" s="90" t="str">
        <f>IF(Q15="","",IF(P16="","",Q15-Q15*P16))</f>
        <v/>
      </c>
      <c r="R16" s="59"/>
      <c r="S16" s="60"/>
    </row>
    <row r="17" spans="1:21">
      <c r="A17" s="48" t="s">
        <v>12</v>
      </c>
      <c r="B17" s="9"/>
      <c r="C17" s="53"/>
      <c r="D17" s="56">
        <v>4</v>
      </c>
      <c r="E17" s="134"/>
      <c r="F17" s="56"/>
      <c r="G17" s="57"/>
      <c r="H17" s="56"/>
      <c r="I17" s="63"/>
      <c r="J17" s="181">
        <v>0</v>
      </c>
      <c r="K17" s="186"/>
      <c r="L17" s="56"/>
      <c r="M17" s="53"/>
      <c r="N17" s="56">
        <v>4</v>
      </c>
      <c r="O17" s="58" t="str">
        <f>IF(ISBLANK(E17),"",IF(E17="Other",IF(G17="","[complete 3.2]",G17),E17))</f>
        <v/>
      </c>
      <c r="P17" s="185" t="str">
        <f>IF(OR(ISBLANK(E17),E17="--"),"",IF(ISBLANK(K17),J17/100,K17))</f>
        <v/>
      </c>
      <c r="Q17" s="90" t="str">
        <f>IF(Q16="","",IF(P17="","",Q16-Q16*P17))</f>
        <v/>
      </c>
      <c r="R17" s="59"/>
      <c r="S17" s="60"/>
      <c r="U17" s="64"/>
    </row>
    <row r="18" spans="1:21">
      <c r="A18" s="48" t="s">
        <v>13</v>
      </c>
      <c r="B18" s="9"/>
      <c r="C18" s="53"/>
      <c r="D18" s="56">
        <v>5</v>
      </c>
      <c r="E18" s="134"/>
      <c r="F18" s="56"/>
      <c r="G18" s="57"/>
      <c r="H18" s="56"/>
      <c r="I18" s="63"/>
      <c r="J18" s="181">
        <v>0</v>
      </c>
      <c r="K18" s="186"/>
      <c r="L18" s="56"/>
      <c r="M18" s="53"/>
      <c r="N18" s="56">
        <v>5</v>
      </c>
      <c r="O18" s="58" t="str">
        <f>IF(ISBLANK(E18),"",IF(E18="Other",IF(G18="","[complete 3.2]",G18),E18))</f>
        <v/>
      </c>
      <c r="P18" s="185" t="str">
        <f>IF(OR(ISBLANK(E18),E18="--"),"",IF(ISBLANK(K18),J18/100,K18))</f>
        <v/>
      </c>
      <c r="Q18" s="90" t="str">
        <f>IF(Q17="","",IF(P18="","",Q17-Q17*P18))</f>
        <v/>
      </c>
      <c r="R18" s="59"/>
      <c r="S18" s="60"/>
      <c r="U18" s="64"/>
    </row>
    <row r="19" spans="1:21">
      <c r="A19" s="65" t="s">
        <v>14</v>
      </c>
      <c r="B19" s="9"/>
      <c r="C19" s="66"/>
      <c r="D19" s="67"/>
      <c r="E19" s="67"/>
      <c r="F19" s="67"/>
      <c r="G19" s="67"/>
      <c r="H19" s="67"/>
      <c r="I19" s="9"/>
      <c r="J19" s="59"/>
      <c r="K19" s="9"/>
      <c r="L19" s="67"/>
      <c r="M19" s="66"/>
      <c r="N19" s="67"/>
      <c r="O19" s="67"/>
      <c r="P19" s="68" t="s">
        <v>15</v>
      </c>
      <c r="Q19" s="164">
        <f>+IF(Q18="",IF(Q17="",IF(Q16="",IF(Q15="",IF(Q14="",Q9,Q14),Q15),Q16),Q17),Q18)</f>
        <v>0</v>
      </c>
      <c r="R19" s="59"/>
      <c r="S19" s="60"/>
    </row>
    <row r="20" spans="1:21">
      <c r="A20" s="48"/>
      <c r="B20" s="9"/>
      <c r="C20" s="66"/>
      <c r="D20" s="67"/>
      <c r="E20" s="67"/>
      <c r="F20" s="67"/>
      <c r="G20" s="67"/>
      <c r="H20" s="67"/>
      <c r="I20" s="9"/>
      <c r="J20" s="59"/>
      <c r="K20" s="9"/>
      <c r="L20" s="67"/>
      <c r="M20" s="66"/>
      <c r="N20" s="67"/>
      <c r="O20" s="67"/>
      <c r="P20" s="9"/>
      <c r="Q20" s="70"/>
      <c r="R20" s="59"/>
      <c r="S20" s="60"/>
    </row>
    <row r="21" spans="1:21" s="2" customFormat="1">
      <c r="A21" s="71"/>
      <c r="B21" s="28"/>
      <c r="C21" s="66"/>
      <c r="D21" s="72"/>
      <c r="E21" s="72"/>
      <c r="F21" s="72"/>
      <c r="G21" s="72"/>
      <c r="H21" s="72"/>
      <c r="I21" s="28"/>
      <c r="J21" s="173"/>
      <c r="K21" s="28"/>
      <c r="L21" s="72"/>
      <c r="M21" s="66"/>
      <c r="N21" s="72"/>
      <c r="O21" s="72"/>
      <c r="P21" s="28"/>
      <c r="Q21" s="73"/>
      <c r="R21" s="74"/>
      <c r="S21" s="60"/>
    </row>
    <row r="22" spans="1:21" s="2" customFormat="1" ht="23">
      <c r="A22" s="75" t="s">
        <v>16</v>
      </c>
      <c r="B22" s="76"/>
      <c r="C22" s="77"/>
      <c r="D22" s="5" t="s">
        <v>1</v>
      </c>
      <c r="E22" s="5"/>
      <c r="F22" s="4"/>
      <c r="G22" s="4"/>
      <c r="H22" s="4"/>
      <c r="I22" s="4"/>
      <c r="J22" s="166"/>
      <c r="K22" s="4"/>
      <c r="L22" s="4"/>
      <c r="M22" s="4"/>
      <c r="N22" s="5" t="s">
        <v>2</v>
      </c>
      <c r="O22" s="5"/>
      <c r="P22" s="4"/>
      <c r="Q22" s="4"/>
      <c r="R22" s="4"/>
      <c r="S22" s="60"/>
    </row>
    <row r="23" spans="1:21">
      <c r="A23" s="78"/>
      <c r="B23" s="27"/>
      <c r="C23" s="66"/>
      <c r="D23" s="79"/>
      <c r="E23" s="79"/>
      <c r="F23" s="79"/>
      <c r="G23" s="79"/>
      <c r="H23" s="79"/>
      <c r="I23" s="27"/>
      <c r="J23" s="80"/>
      <c r="K23" s="27"/>
      <c r="L23" s="79"/>
      <c r="M23" s="66"/>
      <c r="N23" s="79"/>
      <c r="O23" s="79"/>
      <c r="P23" s="79"/>
      <c r="Q23" s="27"/>
      <c r="R23" s="80"/>
      <c r="S23" s="60"/>
    </row>
    <row r="24" spans="1:21" s="84" customFormat="1" ht="30">
      <c r="A24" s="182" t="s">
        <v>53</v>
      </c>
      <c r="B24" s="183"/>
      <c r="C24" s="81"/>
      <c r="D24" s="82"/>
      <c r="E24" s="82" t="s">
        <v>74</v>
      </c>
      <c r="F24" s="82"/>
      <c r="G24" s="82" t="s">
        <v>75</v>
      </c>
      <c r="H24" s="82"/>
      <c r="I24" s="33" t="s">
        <v>76</v>
      </c>
      <c r="J24" s="33" t="s">
        <v>93</v>
      </c>
      <c r="K24" s="33" t="s">
        <v>77</v>
      </c>
      <c r="L24" s="82"/>
      <c r="M24" s="81"/>
      <c r="N24" s="82"/>
      <c r="O24" s="82" t="s">
        <v>78</v>
      </c>
      <c r="P24" s="82" t="s">
        <v>79</v>
      </c>
      <c r="Q24" s="82" t="s">
        <v>80</v>
      </c>
      <c r="R24" s="33" t="s">
        <v>81</v>
      </c>
      <c r="S24" s="83"/>
    </row>
    <row r="25" spans="1:21" s="84" customFormat="1" ht="18">
      <c r="A25" s="85" t="s">
        <v>57</v>
      </c>
      <c r="B25" s="86"/>
      <c r="C25" s="81"/>
      <c r="D25" s="82"/>
      <c r="E25" s="82"/>
      <c r="F25" s="82"/>
      <c r="G25" s="82"/>
      <c r="H25" s="82"/>
      <c r="I25" s="33"/>
      <c r="J25" s="168"/>
      <c r="K25" s="33"/>
      <c r="L25" s="82"/>
      <c r="M25" s="81"/>
      <c r="N25" s="82"/>
      <c r="O25" s="82"/>
      <c r="P25" s="82"/>
      <c r="Q25" s="82"/>
      <c r="R25" s="33"/>
      <c r="S25" s="83"/>
    </row>
    <row r="26" spans="1:21">
      <c r="A26" s="87" t="s">
        <v>17</v>
      </c>
      <c r="B26" s="88"/>
      <c r="C26" s="66"/>
      <c r="D26" s="79"/>
      <c r="E26" s="187"/>
      <c r="F26" s="79"/>
      <c r="G26" s="188">
        <f>E26</f>
        <v>0</v>
      </c>
      <c r="H26" s="79"/>
      <c r="I26" s="63"/>
      <c r="J26" s="169">
        <v>0</v>
      </c>
      <c r="K26" s="89"/>
      <c r="L26" s="79"/>
      <c r="M26" s="66"/>
      <c r="N26" s="79"/>
      <c r="O26" s="188">
        <f>IF(ISBLANK(E26),0,E26)</f>
        <v>0</v>
      </c>
      <c r="P26" s="90" t="str">
        <f>IF(ISBLANK(E26),"",Q$19*O26)</f>
        <v/>
      </c>
      <c r="Q26" s="91">
        <f>IF(ISBLANK(K26),J26,K26)</f>
        <v>0</v>
      </c>
      <c r="R26" s="92" t="str">
        <f>IF(ISBLANK(E26),"",P26*Q26)</f>
        <v/>
      </c>
      <c r="S26" s="60"/>
    </row>
    <row r="27" spans="1:21">
      <c r="A27" s="87" t="s">
        <v>18</v>
      </c>
      <c r="B27" s="88"/>
      <c r="C27" s="66"/>
      <c r="D27" s="79"/>
      <c r="E27" s="187"/>
      <c r="F27" s="79"/>
      <c r="G27" s="188">
        <f>G26+E27</f>
        <v>0</v>
      </c>
      <c r="H27" s="79"/>
      <c r="I27" s="63"/>
      <c r="J27" s="169">
        <v>0</v>
      </c>
      <c r="K27" s="89"/>
      <c r="L27" s="79"/>
      <c r="M27" s="66"/>
      <c r="N27" s="79"/>
      <c r="O27" s="188">
        <f>IF(ISBLANK(E27),0,E27)</f>
        <v>0</v>
      </c>
      <c r="P27" s="90" t="str">
        <f>IF(ISBLANK(E27),"",Q$19*O27)</f>
        <v/>
      </c>
      <c r="Q27" s="91">
        <f>IF(ISBLANK(K27),J27,K27)</f>
        <v>0</v>
      </c>
      <c r="R27" s="92" t="str">
        <f>IF(ISBLANK(E27),"",P27*Q27)</f>
        <v/>
      </c>
      <c r="S27" s="60"/>
    </row>
    <row r="28" spans="1:21">
      <c r="A28" s="78" t="s">
        <v>56</v>
      </c>
      <c r="B28" s="27"/>
      <c r="C28" s="66"/>
      <c r="D28" s="79"/>
      <c r="E28" s="82"/>
      <c r="F28" s="82"/>
      <c r="G28" s="82"/>
      <c r="H28" s="82"/>
      <c r="I28" s="33"/>
      <c r="J28" s="168"/>
      <c r="K28" s="33"/>
      <c r="L28" s="79"/>
      <c r="M28" s="66"/>
      <c r="N28" s="79"/>
      <c r="O28" s="82"/>
      <c r="P28" s="82"/>
      <c r="Q28" s="82"/>
      <c r="R28" s="33"/>
      <c r="S28" s="148"/>
    </row>
    <row r="29" spans="1:21">
      <c r="A29" s="78"/>
      <c r="B29" s="27" t="str">
        <f>IF(E29="Yes","Use subcategories? If 'Yes', then","Use subcategories? If 'No', then")</f>
        <v>Use subcategories? If 'No', then</v>
      </c>
      <c r="C29" s="66"/>
      <c r="D29" s="79"/>
      <c r="E29" s="149"/>
      <c r="F29" s="82"/>
      <c r="G29" s="82"/>
      <c r="H29" s="82"/>
      <c r="I29" s="33"/>
      <c r="J29" s="168"/>
      <c r="K29" s="33"/>
      <c r="L29" s="79"/>
      <c r="M29" s="66"/>
      <c r="N29" s="79"/>
      <c r="O29" s="82"/>
      <c r="P29" s="82"/>
      <c r="Q29" s="82"/>
      <c r="R29" s="33"/>
      <c r="S29" s="148"/>
    </row>
    <row r="30" spans="1:21">
      <c r="A30" s="78"/>
      <c r="B30" s="27" t="str">
        <f>IF(E29="Yes","complete 4.1.1 (right) and 4.2 (below)","complete 4.1.1 AND (4.1.3 OR 4.1.4)")</f>
        <v>complete 4.1.1 AND (4.1.3 OR 4.1.4)</v>
      </c>
      <c r="C30" s="66"/>
      <c r="D30" s="79"/>
      <c r="E30" s="187"/>
      <c r="F30" s="79"/>
      <c r="G30" s="188">
        <f>G27+E30</f>
        <v>0</v>
      </c>
      <c r="H30" s="79"/>
      <c r="I30" s="63"/>
      <c r="J30" s="169">
        <v>0</v>
      </c>
      <c r="K30" s="89"/>
      <c r="L30" s="79"/>
      <c r="M30" s="66"/>
      <c r="N30" s="79"/>
      <c r="O30" s="188">
        <f>IF(ISBLANK(E30),0,E30)</f>
        <v>0</v>
      </c>
      <c r="P30" s="90" t="str">
        <f>IF(ISBLANK(E30),"",Q$19*O30)</f>
        <v/>
      </c>
      <c r="Q30" s="151">
        <f>IF(E29="Yes",Q46,IF(ISBLANK(K30),J30,K30))</f>
        <v>0</v>
      </c>
      <c r="R30" s="152" t="str">
        <f>IF(ISBLANK(E30),"",IF(E29="Yes",R46,P30*Q30))</f>
        <v/>
      </c>
      <c r="S30" s="148"/>
    </row>
    <row r="31" spans="1:21">
      <c r="A31" s="78"/>
      <c r="B31" s="27"/>
      <c r="C31" s="66"/>
      <c r="D31" s="79"/>
      <c r="E31" s="162"/>
      <c r="F31" s="79"/>
      <c r="G31" s="94"/>
      <c r="H31" s="79"/>
      <c r="I31" s="27"/>
      <c r="J31" s="80"/>
      <c r="K31" s="150" t="str">
        <f>IF(E29="Yes","You are using subcategories.","You are not using subcategories.")</f>
        <v>You are not using subcategories.</v>
      </c>
      <c r="L31" s="79"/>
      <c r="M31" s="66"/>
      <c r="N31" s="79"/>
      <c r="O31" s="93"/>
      <c r="P31" s="93"/>
      <c r="Q31" s="153"/>
      <c r="R31" s="93"/>
      <c r="S31" s="60"/>
    </row>
    <row r="32" spans="1:21">
      <c r="A32" s="154" t="s">
        <v>63</v>
      </c>
      <c r="B32" s="141"/>
      <c r="C32" s="66"/>
      <c r="D32" s="79"/>
      <c r="E32" s="93" t="str">
        <f>IF(G31&gt;100%,"Total too high by",IF(G31&lt;100%,"Total too low by",""))</f>
        <v>Total too low by</v>
      </c>
      <c r="F32" s="79"/>
      <c r="G32" s="189">
        <f>IF(G30&gt;100%,G30-1,IF(G30&lt;100%,1-G30,G30))</f>
        <v>1</v>
      </c>
      <c r="H32" s="79"/>
      <c r="I32" s="27"/>
      <c r="J32" s="80"/>
      <c r="K32" s="150" t="str">
        <f>IF(E29="Yes","The totals from 4.2 below will be used.","The numbers from 4.1.3 or 4.1.4 will be used.")</f>
        <v>The numbers from 4.1.3 or 4.1.4 will be used.</v>
      </c>
      <c r="L32" s="79"/>
      <c r="M32" s="66"/>
      <c r="N32" s="79"/>
      <c r="O32" s="190">
        <f>SUM(O26:O30)</f>
        <v>0</v>
      </c>
      <c r="P32" s="90">
        <f>SUM(P26:P30)</f>
        <v>0</v>
      </c>
      <c r="Q32" s="91" t="str">
        <f>IF(R32=0,"",R32/P32)</f>
        <v/>
      </c>
      <c r="R32" s="92">
        <f>SUM(R26:R30)</f>
        <v>0</v>
      </c>
      <c r="S32" s="60"/>
    </row>
    <row r="33" spans="1:19">
      <c r="A33" s="78" t="str">
        <f>IF(E29="Yes","unstructured data WITH subcategories","unstructured data WITHOUT subcategories")</f>
        <v>unstructured data WITHOUT subcategories</v>
      </c>
      <c r="B33" s="27"/>
      <c r="C33" s="95"/>
      <c r="D33" s="79"/>
      <c r="E33" s="93"/>
      <c r="F33" s="79"/>
      <c r="G33" s="94"/>
      <c r="H33" s="79"/>
      <c r="I33" s="27"/>
      <c r="J33" s="80"/>
      <c r="K33" s="27"/>
      <c r="L33" s="79"/>
      <c r="M33" s="95"/>
      <c r="N33" s="79"/>
      <c r="O33" s="93" t="s">
        <v>15</v>
      </c>
      <c r="P33" s="96" t="s">
        <v>15</v>
      </c>
      <c r="Q33" s="96" t="s">
        <v>58</v>
      </c>
      <c r="R33" s="98" t="s">
        <v>15</v>
      </c>
      <c r="S33" s="60"/>
    </row>
    <row r="34" spans="1:19">
      <c r="A34" s="78"/>
      <c r="B34" s="27"/>
      <c r="C34" s="95"/>
      <c r="D34" s="142"/>
      <c r="E34" s="143"/>
      <c r="F34" s="144"/>
      <c r="G34" s="145"/>
      <c r="H34" s="144"/>
      <c r="I34" s="146"/>
      <c r="J34" s="174"/>
      <c r="K34" s="146"/>
      <c r="L34" s="144"/>
      <c r="M34" s="95"/>
      <c r="N34" s="79"/>
      <c r="O34" s="94"/>
      <c r="P34" s="96"/>
      <c r="Q34" s="97"/>
      <c r="R34" s="98"/>
      <c r="S34" s="60"/>
    </row>
    <row r="35" spans="1:19" s="2" customFormat="1">
      <c r="A35" s="42"/>
      <c r="B35" s="21"/>
      <c r="C35" s="66"/>
      <c r="D35" s="99"/>
      <c r="E35" s="100"/>
      <c r="F35" s="66"/>
      <c r="G35" s="101"/>
      <c r="H35" s="66"/>
      <c r="I35" s="10"/>
      <c r="J35" s="60"/>
      <c r="K35" s="10"/>
      <c r="L35" s="102"/>
      <c r="M35" s="66"/>
      <c r="N35" s="99"/>
      <c r="O35" s="101"/>
      <c r="P35" s="103"/>
      <c r="Q35" s="104"/>
      <c r="R35" s="105"/>
      <c r="S35" s="60"/>
    </row>
    <row r="36" spans="1:19">
      <c r="A36" s="65"/>
      <c r="B36" s="9"/>
      <c r="C36" s="72"/>
      <c r="D36" s="67"/>
      <c r="E36" s="163" t="str">
        <f>IF(E29&lt;&gt;"Yes","You are not using subcategories. Do not complete this section.","")</f>
        <v>You are not using subcategories. Do not complete this section.</v>
      </c>
      <c r="F36" s="67"/>
      <c r="G36" s="107"/>
      <c r="H36" s="67"/>
      <c r="I36" s="9"/>
      <c r="J36" s="59"/>
      <c r="K36" s="9"/>
      <c r="L36" s="67"/>
      <c r="M36" s="72"/>
      <c r="N36" s="67"/>
      <c r="O36" s="107"/>
      <c r="P36" s="108"/>
      <c r="Q36" s="109"/>
      <c r="R36" s="110"/>
      <c r="S36" s="60"/>
    </row>
    <row r="37" spans="1:19" ht="30">
      <c r="A37" s="8" t="s">
        <v>59</v>
      </c>
      <c r="B37" s="9"/>
      <c r="C37" s="66"/>
      <c r="D37" s="67"/>
      <c r="E37" s="111" t="s">
        <v>82</v>
      </c>
      <c r="F37" s="111"/>
      <c r="G37" s="111" t="s">
        <v>83</v>
      </c>
      <c r="H37" s="111"/>
      <c r="I37" s="112" t="s">
        <v>84</v>
      </c>
      <c r="J37" s="112" t="s">
        <v>94</v>
      </c>
      <c r="K37" s="112" t="s">
        <v>85</v>
      </c>
      <c r="L37" s="111"/>
      <c r="M37" s="81"/>
      <c r="N37" s="111"/>
      <c r="O37" s="111" t="s">
        <v>86</v>
      </c>
      <c r="P37" s="111" t="s">
        <v>87</v>
      </c>
      <c r="Q37" s="111" t="s">
        <v>88</v>
      </c>
      <c r="R37" s="112" t="s">
        <v>89</v>
      </c>
      <c r="S37" s="60"/>
    </row>
    <row r="38" spans="1:19" s="115" customFormat="1">
      <c r="A38" s="65"/>
      <c r="B38" s="9"/>
      <c r="C38" s="113"/>
      <c r="D38" s="114"/>
      <c r="E38" s="111"/>
      <c r="F38" s="111"/>
      <c r="G38" s="111"/>
      <c r="H38" s="111"/>
      <c r="I38" s="112"/>
      <c r="J38" s="68"/>
      <c r="K38" s="112"/>
      <c r="L38" s="111"/>
      <c r="M38" s="81"/>
      <c r="N38" s="111"/>
      <c r="O38" s="111"/>
      <c r="P38" s="111"/>
      <c r="Q38" s="111"/>
      <c r="R38" s="112"/>
      <c r="S38" s="60"/>
    </row>
    <row r="39" spans="1:19">
      <c r="A39" s="48" t="s">
        <v>19</v>
      </c>
      <c r="B39" s="9"/>
      <c r="C39" s="66"/>
      <c r="D39" s="67"/>
      <c r="E39" s="187"/>
      <c r="F39" s="67"/>
      <c r="G39" s="188">
        <f>E39</f>
        <v>0</v>
      </c>
      <c r="H39" s="67"/>
      <c r="I39" s="63"/>
      <c r="J39" s="169">
        <v>0</v>
      </c>
      <c r="K39" s="89"/>
      <c r="L39" s="67"/>
      <c r="M39" s="66"/>
      <c r="N39" s="67"/>
      <c r="O39" s="188">
        <f t="shared" ref="O39:O44" si="0">IF(ISBLANK(E39),0,E39)</f>
        <v>0</v>
      </c>
      <c r="P39" s="90" t="str">
        <f>IF(ISBLANK(E39),"",Q$19*$E$30*O39)</f>
        <v/>
      </c>
      <c r="Q39" s="91">
        <f t="shared" ref="Q39:Q44" si="1">IF(ISBLANK(K39),J39,K39)</f>
        <v>0</v>
      </c>
      <c r="R39" s="92" t="str">
        <f t="shared" ref="R39:R44" si="2">IF(ISBLANK(E39),"",P39*Q39)</f>
        <v/>
      </c>
      <c r="S39" s="60"/>
    </row>
    <row r="40" spans="1:19">
      <c r="A40" s="48" t="s">
        <v>20</v>
      </c>
      <c r="B40" s="9"/>
      <c r="C40" s="66"/>
      <c r="D40" s="67"/>
      <c r="E40" s="187"/>
      <c r="F40" s="67"/>
      <c r="G40" s="188">
        <f>G39+E40</f>
        <v>0</v>
      </c>
      <c r="H40" s="67"/>
      <c r="I40" s="63"/>
      <c r="J40" s="169">
        <v>0</v>
      </c>
      <c r="K40" s="89"/>
      <c r="L40" s="67"/>
      <c r="M40" s="66"/>
      <c r="N40" s="67"/>
      <c r="O40" s="188">
        <f t="shared" si="0"/>
        <v>0</v>
      </c>
      <c r="P40" s="90" t="str">
        <f>IF(ISBLANK(E40),"",Q$19*$E$30*O40)</f>
        <v/>
      </c>
      <c r="Q40" s="91">
        <f t="shared" si="1"/>
        <v>0</v>
      </c>
      <c r="R40" s="92" t="str">
        <f t="shared" si="2"/>
        <v/>
      </c>
      <c r="S40" s="60"/>
    </row>
    <row r="41" spans="1:19">
      <c r="A41" s="48" t="s">
        <v>21</v>
      </c>
      <c r="B41" s="9"/>
      <c r="C41" s="66"/>
      <c r="D41" s="67"/>
      <c r="E41" s="187"/>
      <c r="F41" s="67"/>
      <c r="G41" s="188">
        <f>G40+E41</f>
        <v>0</v>
      </c>
      <c r="H41" s="67"/>
      <c r="I41" s="63"/>
      <c r="J41" s="169">
        <v>0</v>
      </c>
      <c r="K41" s="89"/>
      <c r="L41" s="67"/>
      <c r="M41" s="66"/>
      <c r="N41" s="67"/>
      <c r="O41" s="188">
        <f t="shared" si="0"/>
        <v>0</v>
      </c>
      <c r="P41" s="90" t="str">
        <f>IF(ISBLANK(E41),"",Q$19*$E$30*O41)</f>
        <v/>
      </c>
      <c r="Q41" s="91">
        <f t="shared" si="1"/>
        <v>0</v>
      </c>
      <c r="R41" s="92" t="str">
        <f t="shared" si="2"/>
        <v/>
      </c>
      <c r="S41" s="60"/>
    </row>
    <row r="42" spans="1:19">
      <c r="A42" s="48" t="s">
        <v>22</v>
      </c>
      <c r="B42" s="9"/>
      <c r="C42" s="66"/>
      <c r="D42" s="67"/>
      <c r="E42" s="187"/>
      <c r="F42" s="67"/>
      <c r="G42" s="188">
        <f>G41+E42</f>
        <v>0</v>
      </c>
      <c r="H42" s="67"/>
      <c r="I42" s="63"/>
      <c r="J42" s="169">
        <v>0</v>
      </c>
      <c r="K42" s="89"/>
      <c r="L42" s="67"/>
      <c r="M42" s="66"/>
      <c r="N42" s="67"/>
      <c r="O42" s="188">
        <f t="shared" si="0"/>
        <v>0</v>
      </c>
      <c r="P42" s="90" t="str">
        <f>IF(ISBLANK(E42),"",Q$19*$E$30*O42)</f>
        <v/>
      </c>
      <c r="Q42" s="91">
        <f t="shared" si="1"/>
        <v>0</v>
      </c>
      <c r="R42" s="92" t="str">
        <f t="shared" si="2"/>
        <v/>
      </c>
      <c r="S42" s="60"/>
    </row>
    <row r="43" spans="1:19">
      <c r="A43" s="48" t="s">
        <v>23</v>
      </c>
      <c r="B43" s="9"/>
      <c r="C43" s="66"/>
      <c r="D43" s="67"/>
      <c r="E43" s="187"/>
      <c r="F43" s="67"/>
      <c r="G43" s="188">
        <f>G42+E43</f>
        <v>0</v>
      </c>
      <c r="H43" s="67"/>
      <c r="I43" s="63"/>
      <c r="J43" s="169">
        <v>0</v>
      </c>
      <c r="K43" s="89"/>
      <c r="L43" s="67"/>
      <c r="M43" s="66"/>
      <c r="N43" s="67"/>
      <c r="O43" s="188">
        <f t="shared" si="0"/>
        <v>0</v>
      </c>
      <c r="P43" s="90" t="str">
        <f>IF(ISBLANK(E43),"",Q$19*$E$30*O43)</f>
        <v/>
      </c>
      <c r="Q43" s="91">
        <f t="shared" si="1"/>
        <v>0</v>
      </c>
      <c r="R43" s="92" t="str">
        <f t="shared" si="2"/>
        <v/>
      </c>
      <c r="S43" s="60"/>
    </row>
    <row r="44" spans="1:19">
      <c r="A44" s="48" t="s">
        <v>24</v>
      </c>
      <c r="B44" s="9"/>
      <c r="C44" s="66"/>
      <c r="D44" s="67"/>
      <c r="E44" s="187"/>
      <c r="F44" s="67"/>
      <c r="G44" s="191">
        <f>G43+E44</f>
        <v>0</v>
      </c>
      <c r="H44" s="67"/>
      <c r="I44" s="63"/>
      <c r="J44" s="169">
        <v>0</v>
      </c>
      <c r="K44" s="89"/>
      <c r="L44" s="67"/>
      <c r="M44" s="66"/>
      <c r="N44" s="67"/>
      <c r="O44" s="188">
        <f t="shared" si="0"/>
        <v>0</v>
      </c>
      <c r="P44" s="90" t="str">
        <f>IF(ISBLANK(E44),"",Q$19*$E$30*O44)</f>
        <v/>
      </c>
      <c r="Q44" s="91">
        <f t="shared" si="1"/>
        <v>0</v>
      </c>
      <c r="R44" s="92" t="str">
        <f t="shared" si="2"/>
        <v/>
      </c>
      <c r="S44" s="60"/>
    </row>
    <row r="45" spans="1:19">
      <c r="A45" s="48"/>
      <c r="B45" s="9"/>
      <c r="C45" s="66"/>
      <c r="D45" s="67"/>
      <c r="E45" s="114"/>
      <c r="F45" s="67"/>
      <c r="G45" s="114"/>
      <c r="H45" s="67"/>
      <c r="I45" s="9"/>
      <c r="J45" s="59"/>
      <c r="K45" s="9"/>
      <c r="L45" s="67"/>
      <c r="M45" s="66"/>
      <c r="N45" s="67"/>
      <c r="O45" s="111"/>
      <c r="P45" s="111"/>
      <c r="Q45" s="111"/>
      <c r="R45" s="112"/>
      <c r="S45" s="60"/>
    </row>
    <row r="46" spans="1:19" s="115" customFormat="1">
      <c r="A46" s="48" t="s">
        <v>90</v>
      </c>
      <c r="B46" s="9"/>
      <c r="C46" s="113"/>
      <c r="D46" s="114"/>
      <c r="E46" s="114" t="s">
        <v>25</v>
      </c>
      <c r="F46" s="67"/>
      <c r="G46" s="192">
        <f>G44</f>
        <v>0</v>
      </c>
      <c r="H46" s="114"/>
      <c r="I46" s="9"/>
      <c r="J46" s="59"/>
      <c r="K46" s="9"/>
      <c r="L46" s="114"/>
      <c r="M46" s="113"/>
      <c r="N46" s="114"/>
      <c r="O46" s="192">
        <f>SUM(O39:O44)</f>
        <v>0</v>
      </c>
      <c r="P46" s="116">
        <f>SUM(P39:P44)</f>
        <v>0</v>
      </c>
      <c r="Q46" s="91" t="str">
        <f>IF(O46=0,"",R46/P46)</f>
        <v/>
      </c>
      <c r="R46" s="117">
        <f>SUM(R39:R44)</f>
        <v>0</v>
      </c>
      <c r="S46" s="60"/>
    </row>
    <row r="47" spans="1:19" s="115" customFormat="1">
      <c r="A47" s="48"/>
      <c r="B47" s="9"/>
      <c r="C47" s="113"/>
      <c r="D47" s="114"/>
      <c r="E47" s="114" t="str">
        <f>IF(G44&gt;100%,"Total too high by",IF(G44&lt;100%,"Total too low by",""))</f>
        <v>Total too low by</v>
      </c>
      <c r="F47" s="114"/>
      <c r="G47" s="193">
        <f>IF(G44&gt;100%,G44-1,IF(G44&lt;100%,1-G44,""))</f>
        <v>1</v>
      </c>
      <c r="H47" s="114"/>
      <c r="I47" s="9"/>
      <c r="J47" s="59"/>
      <c r="K47" s="9"/>
      <c r="L47" s="114"/>
      <c r="M47" s="113"/>
      <c r="N47" s="114"/>
      <c r="O47" s="106" t="s">
        <v>15</v>
      </c>
      <c r="P47" s="108" t="s">
        <v>15</v>
      </c>
      <c r="Q47" s="108" t="s">
        <v>58</v>
      </c>
      <c r="R47" s="110" t="s">
        <v>15</v>
      </c>
      <c r="S47" s="60"/>
    </row>
    <row r="48" spans="1:19">
      <c r="A48" s="48"/>
      <c r="B48" s="9"/>
      <c r="C48" s="66"/>
      <c r="D48" s="155"/>
      <c r="E48" s="159"/>
      <c r="F48" s="156"/>
      <c r="G48" s="158"/>
      <c r="H48" s="156"/>
      <c r="I48" s="157"/>
      <c r="J48" s="175"/>
      <c r="K48" s="157"/>
      <c r="L48" s="156"/>
      <c r="M48" s="66"/>
      <c r="N48" s="67"/>
      <c r="O48" s="67"/>
      <c r="P48" s="67"/>
      <c r="Q48" s="9"/>
      <c r="R48" s="59"/>
      <c r="S48" s="60"/>
    </row>
    <row r="49" spans="1:18">
      <c r="A49" s="118"/>
      <c r="B49" s="42"/>
      <c r="C49" s="42"/>
      <c r="D49" s="42"/>
      <c r="E49" s="42"/>
      <c r="F49" s="42"/>
      <c r="G49" s="42"/>
      <c r="H49" s="42"/>
      <c r="I49" s="42"/>
      <c r="J49" s="119"/>
      <c r="K49" s="42"/>
      <c r="L49" s="42"/>
      <c r="M49" s="42"/>
      <c r="N49" s="42"/>
      <c r="O49" s="42"/>
      <c r="P49" s="42"/>
      <c r="Q49" s="42"/>
      <c r="R49" s="119"/>
    </row>
    <row r="50" spans="1:18" ht="20">
      <c r="A50" s="120" t="s">
        <v>26</v>
      </c>
      <c r="B50" s="121"/>
      <c r="C50" s="121"/>
      <c r="D50" s="121"/>
      <c r="E50" s="121"/>
      <c r="F50" s="121"/>
      <c r="G50" s="121"/>
      <c r="H50" s="121"/>
      <c r="I50" s="121"/>
      <c r="J50" s="176"/>
      <c r="K50" s="121"/>
      <c r="L50" s="121"/>
      <c r="M50" s="122"/>
      <c r="N50" s="123"/>
      <c r="O50" s="123"/>
      <c r="P50" s="123"/>
      <c r="Q50" s="123"/>
      <c r="R50" s="124"/>
    </row>
    <row r="51" spans="1:18">
      <c r="A51" s="160" t="s">
        <v>27</v>
      </c>
      <c r="B51" s="34"/>
      <c r="C51" s="34"/>
      <c r="D51" s="34"/>
      <c r="E51" s="34"/>
      <c r="F51" s="34"/>
      <c r="G51" s="34"/>
      <c r="H51" s="34"/>
      <c r="I51" s="34"/>
      <c r="J51" s="150"/>
      <c r="K51" s="34"/>
      <c r="L51" s="34"/>
      <c r="M51" s="125"/>
      <c r="N51" s="42"/>
      <c r="O51" s="42"/>
      <c r="P51" s="42"/>
      <c r="Q51" s="42"/>
      <c r="R51" s="119"/>
    </row>
    <row r="52" spans="1:18">
      <c r="A52" s="160"/>
      <c r="B52" s="161" t="s">
        <v>32</v>
      </c>
      <c r="C52" s="34"/>
      <c r="D52" s="34"/>
      <c r="E52" s="34"/>
      <c r="F52" s="34"/>
      <c r="G52" s="34"/>
      <c r="H52" s="34"/>
      <c r="I52" s="34"/>
      <c r="J52" s="150"/>
      <c r="K52" s="34"/>
      <c r="L52" s="34"/>
      <c r="M52" s="125"/>
      <c r="N52" s="42"/>
      <c r="O52" s="42"/>
      <c r="P52" s="42"/>
      <c r="Q52" s="42"/>
      <c r="R52" s="119"/>
    </row>
    <row r="53" spans="1:18">
      <c r="A53" s="160"/>
      <c r="B53" s="161" t="s">
        <v>37</v>
      </c>
      <c r="C53" s="34"/>
      <c r="D53" s="34"/>
      <c r="E53" s="34"/>
      <c r="F53" s="34"/>
      <c r="G53" s="34"/>
      <c r="H53" s="34"/>
      <c r="I53" s="34"/>
      <c r="J53" s="150"/>
      <c r="K53" s="34"/>
      <c r="L53" s="34"/>
      <c r="M53" s="125"/>
      <c r="N53" s="42"/>
      <c r="O53" s="42"/>
      <c r="P53" s="42"/>
      <c r="Q53" s="42"/>
      <c r="R53" s="119"/>
    </row>
    <row r="54" spans="1:18">
      <c r="A54" s="160"/>
      <c r="B54" s="161" t="s">
        <v>31</v>
      </c>
      <c r="C54" s="34"/>
      <c r="D54" s="34"/>
      <c r="E54" s="34"/>
      <c r="F54" s="34"/>
      <c r="G54" s="34"/>
      <c r="H54" s="34"/>
      <c r="I54" s="34"/>
      <c r="J54" s="150"/>
      <c r="K54" s="34"/>
      <c r="L54" s="34"/>
      <c r="M54" s="125"/>
      <c r="N54" s="42"/>
      <c r="O54" s="42"/>
      <c r="P54" s="42"/>
      <c r="Q54" s="42"/>
      <c r="R54" s="119"/>
    </row>
    <row r="55" spans="1:18">
      <c r="A55" s="160"/>
      <c r="B55" s="161" t="s">
        <v>54</v>
      </c>
      <c r="C55" s="34"/>
      <c r="D55" s="34"/>
      <c r="E55" s="34"/>
      <c r="F55" s="34"/>
      <c r="G55" s="34"/>
      <c r="H55" s="34"/>
      <c r="I55" s="34"/>
      <c r="J55" s="150"/>
      <c r="K55" s="34"/>
      <c r="L55" s="34"/>
      <c r="M55" s="125"/>
      <c r="N55" s="42"/>
      <c r="O55" s="42"/>
      <c r="P55" s="42"/>
      <c r="Q55" s="42"/>
      <c r="R55" s="119"/>
    </row>
    <row r="56" spans="1:18">
      <c r="A56" s="160"/>
      <c r="B56" s="161" t="s">
        <v>34</v>
      </c>
      <c r="C56" s="34"/>
      <c r="D56" s="34"/>
      <c r="E56" s="34"/>
      <c r="F56" s="34"/>
      <c r="G56" s="34"/>
      <c r="H56" s="34"/>
      <c r="I56" s="34"/>
      <c r="J56" s="150"/>
      <c r="K56" s="34"/>
      <c r="L56" s="34"/>
      <c r="M56" s="125"/>
      <c r="N56" s="42"/>
      <c r="O56" s="42"/>
      <c r="P56" s="42"/>
      <c r="Q56" s="42"/>
      <c r="R56" s="119"/>
    </row>
    <row r="57" spans="1:18">
      <c r="A57" s="160"/>
      <c r="B57" s="161" t="s">
        <v>39</v>
      </c>
      <c r="C57" s="34"/>
      <c r="D57" s="34"/>
      <c r="E57" s="34"/>
      <c r="F57" s="34"/>
      <c r="G57" s="34"/>
      <c r="H57" s="34"/>
      <c r="I57" s="34"/>
      <c r="J57" s="150"/>
      <c r="K57" s="34"/>
      <c r="L57" s="34"/>
      <c r="M57" s="125"/>
      <c r="N57" s="42"/>
      <c r="O57" s="42"/>
      <c r="P57" s="42"/>
      <c r="Q57" s="42"/>
      <c r="R57" s="119"/>
    </row>
    <row r="58" spans="1:18">
      <c r="A58" s="160"/>
      <c r="B58" s="161" t="s">
        <v>36</v>
      </c>
      <c r="C58" s="34"/>
      <c r="D58" s="34"/>
      <c r="E58" s="34"/>
      <c r="F58" s="34"/>
      <c r="G58" s="34"/>
      <c r="H58" s="34"/>
      <c r="I58" s="34"/>
      <c r="J58" s="150"/>
      <c r="K58" s="34"/>
      <c r="L58" s="34"/>
      <c r="M58" s="125"/>
      <c r="N58" s="42"/>
      <c r="O58" s="42"/>
      <c r="P58" s="42"/>
      <c r="Q58" s="42"/>
      <c r="R58" s="119"/>
    </row>
    <row r="59" spans="1:18">
      <c r="A59" s="160"/>
      <c r="B59" s="161" t="s">
        <v>35</v>
      </c>
      <c r="C59" s="34"/>
      <c r="D59" s="34"/>
      <c r="E59" s="34"/>
      <c r="F59" s="34"/>
      <c r="G59" s="34"/>
      <c r="H59" s="34"/>
      <c r="I59" s="34"/>
      <c r="J59" s="150"/>
      <c r="K59" s="34"/>
      <c r="L59" s="34"/>
      <c r="M59" s="125"/>
      <c r="N59" s="42"/>
      <c r="O59" s="42"/>
      <c r="P59" s="42"/>
      <c r="Q59" s="42"/>
      <c r="R59" s="119"/>
    </row>
    <row r="60" spans="1:18">
      <c r="A60" s="160"/>
      <c r="B60" s="161" t="s">
        <v>30</v>
      </c>
      <c r="C60" s="34"/>
      <c r="D60" s="34"/>
      <c r="E60" s="34"/>
      <c r="F60" s="34"/>
      <c r="G60" s="34"/>
      <c r="H60" s="34"/>
      <c r="I60" s="34"/>
      <c r="J60" s="150"/>
      <c r="K60" s="34"/>
      <c r="L60" s="34"/>
      <c r="M60" s="125"/>
      <c r="N60" s="42"/>
      <c r="O60" s="42"/>
      <c r="P60" s="42"/>
      <c r="Q60" s="42"/>
      <c r="R60" s="119"/>
    </row>
    <row r="61" spans="1:18">
      <c r="A61" s="160"/>
      <c r="B61" s="161" t="s">
        <v>28</v>
      </c>
      <c r="C61" s="34"/>
      <c r="D61" s="34"/>
      <c r="E61" s="34"/>
      <c r="F61" s="34"/>
      <c r="G61" s="34"/>
      <c r="H61" s="34"/>
      <c r="I61" s="34"/>
      <c r="J61" s="150"/>
      <c r="K61" s="34"/>
      <c r="L61" s="34"/>
      <c r="M61" s="125"/>
      <c r="N61" s="42"/>
      <c r="O61" s="42"/>
      <c r="P61" s="42"/>
      <c r="Q61" s="42"/>
      <c r="R61" s="119"/>
    </row>
    <row r="62" spans="1:18">
      <c r="A62" s="160"/>
      <c r="B62" s="161" t="s">
        <v>60</v>
      </c>
      <c r="C62" s="34"/>
      <c r="D62" s="34"/>
      <c r="E62" s="34"/>
      <c r="F62" s="34"/>
      <c r="G62" s="34"/>
      <c r="H62" s="34"/>
      <c r="I62" s="34"/>
      <c r="J62" s="150"/>
      <c r="K62" s="34"/>
      <c r="L62" s="34"/>
      <c r="M62" s="125"/>
      <c r="N62" s="42"/>
      <c r="O62" s="42"/>
      <c r="P62" s="42"/>
      <c r="Q62" s="42"/>
      <c r="R62" s="119"/>
    </row>
    <row r="63" spans="1:18">
      <c r="A63" s="160"/>
      <c r="B63" s="161" t="s">
        <v>33</v>
      </c>
      <c r="C63" s="34"/>
      <c r="D63" s="34"/>
      <c r="E63" s="34"/>
      <c r="F63" s="34"/>
      <c r="G63" s="34"/>
      <c r="H63" s="34"/>
      <c r="I63" s="34"/>
      <c r="J63" s="150"/>
      <c r="K63" s="34"/>
      <c r="L63" s="34"/>
      <c r="M63" s="125"/>
      <c r="N63" s="42"/>
      <c r="O63" s="42"/>
      <c r="P63" s="42"/>
      <c r="Q63" s="42"/>
      <c r="R63" s="119"/>
    </row>
    <row r="64" spans="1:18">
      <c r="A64" s="160"/>
      <c r="B64" s="161" t="s">
        <v>29</v>
      </c>
      <c r="C64" s="34"/>
      <c r="D64" s="34"/>
      <c r="E64" s="34"/>
      <c r="F64" s="34"/>
      <c r="G64" s="34"/>
      <c r="H64" s="34"/>
      <c r="I64" s="34"/>
      <c r="J64" s="150"/>
      <c r="K64" s="34"/>
      <c r="L64" s="34"/>
      <c r="M64" s="125"/>
      <c r="N64" s="42"/>
      <c r="O64" s="42"/>
      <c r="P64" s="42"/>
      <c r="Q64" s="42"/>
      <c r="R64" s="119"/>
    </row>
    <row r="65" spans="1:18">
      <c r="A65" s="160"/>
      <c r="B65" s="161" t="s">
        <v>38</v>
      </c>
      <c r="C65" s="34"/>
      <c r="D65" s="34"/>
      <c r="E65" s="34"/>
      <c r="F65" s="34"/>
      <c r="G65" s="34"/>
      <c r="H65" s="34"/>
      <c r="I65" s="34"/>
      <c r="J65" s="150"/>
      <c r="K65" s="34"/>
      <c r="L65" s="34"/>
      <c r="M65" s="125"/>
      <c r="N65" s="42"/>
      <c r="O65" s="42"/>
      <c r="P65" s="42"/>
      <c r="Q65" s="42"/>
      <c r="R65" s="119"/>
    </row>
    <row r="66" spans="1:18">
      <c r="A66" s="135" t="s">
        <v>40</v>
      </c>
      <c r="B66" s="135"/>
      <c r="C66" s="135"/>
      <c r="D66" s="135"/>
      <c r="E66" s="135"/>
      <c r="F66" s="126"/>
      <c r="G66" s="126"/>
      <c r="H66" s="126"/>
      <c r="I66" s="71"/>
      <c r="J66" s="177"/>
      <c r="K66" s="71"/>
      <c r="L66" s="126"/>
      <c r="M66" s="127"/>
      <c r="N66" s="127"/>
      <c r="O66" s="127"/>
      <c r="P66" s="42"/>
      <c r="Q66" s="128"/>
      <c r="R66" s="129"/>
    </row>
    <row r="70" spans="1:18">
      <c r="C70" s="130"/>
      <c r="D70" s="131"/>
      <c r="E70" s="131"/>
      <c r="F70" s="131"/>
      <c r="G70" s="131"/>
      <c r="H70" s="131"/>
      <c r="L70" s="131"/>
      <c r="M70" s="130"/>
      <c r="N70" s="131"/>
      <c r="O70" s="131"/>
    </row>
  </sheetData>
  <mergeCells count="1">
    <mergeCell ref="A24:B24"/>
  </mergeCells>
  <conditionalFormatting sqref="O14">
    <cfRule type="expression" dxfId="10" priority="17">
      <formula>AND($E$14="Other",$G$14="")</formula>
    </cfRule>
  </conditionalFormatting>
  <conditionalFormatting sqref="O16">
    <cfRule type="expression" dxfId="9" priority="16">
      <formula>AND($E$16="Other",$G$16="")</formula>
    </cfRule>
  </conditionalFormatting>
  <conditionalFormatting sqref="O17">
    <cfRule type="expression" dxfId="8" priority="15">
      <formula>AND($E$17="Other",$G$17="")</formula>
    </cfRule>
  </conditionalFormatting>
  <conditionalFormatting sqref="O18">
    <cfRule type="expression" dxfId="7" priority="14">
      <formula>AND($E$18="Other",$G$18="")</formula>
    </cfRule>
  </conditionalFormatting>
  <conditionalFormatting sqref="O15">
    <cfRule type="expression" dxfId="6" priority="13">
      <formula>AND($E$15="Other",$G$15="")</formula>
    </cfRule>
  </conditionalFormatting>
  <conditionalFormatting sqref="K30">
    <cfRule type="expression" dxfId="5" priority="9">
      <formula>$E$29="Yes"</formula>
    </cfRule>
  </conditionalFormatting>
  <conditionalFormatting sqref="I31:K32">
    <cfRule type="expression" dxfId="4" priority="7">
      <formula>$E$29="Yes"</formula>
    </cfRule>
  </conditionalFormatting>
  <conditionalFormatting sqref="E47:G47">
    <cfRule type="expression" dxfId="3" priority="5">
      <formula>$G$44&lt;&gt;100%</formula>
    </cfRule>
  </conditionalFormatting>
  <conditionalFormatting sqref="G30">
    <cfRule type="expression" dxfId="2" priority="4">
      <formula>$G$30&lt;&gt;100%</formula>
    </cfRule>
  </conditionalFormatting>
  <conditionalFormatting sqref="E32:G32">
    <cfRule type="expression" dxfId="1" priority="3">
      <formula>$G$30&lt;&gt;100%</formula>
    </cfRule>
  </conditionalFormatting>
  <conditionalFormatting sqref="E36:K36">
    <cfRule type="expression" dxfId="0" priority="1">
      <formula>$E$29&lt;&gt;"Yes"</formula>
    </cfRule>
  </conditionalFormatting>
  <dataValidations count="3">
    <dataValidation type="list" allowBlank="1" showInputMessage="1" showErrorMessage="1" sqref="E9">
      <formula1>[0]!LookupA</formula1>
    </dataValidation>
    <dataValidation type="list" allowBlank="1" showInputMessage="1" showErrorMessage="1" sqref="E14:E18">
      <formula1>[0]!LookupProcess</formula1>
    </dataValidation>
    <dataValidation type="list" allowBlank="1" showInputMessage="1" showErrorMessage="1" sqref="E29">
      <formula1>"No,Yes"</formula1>
    </dataValidation>
  </dataValidations>
  <pageMargins left="0.75" right="0.75" top="1" bottom="1" header="0.5" footer="0.5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8</xdr:col>
                    <xdr:colOff>12700</xdr:colOff>
                    <xdr:row>13</xdr:row>
                    <xdr:rowOff>12700</xdr:rowOff>
                  </from>
                  <to>
                    <xdr:col>8</xdr:col>
                    <xdr:colOff>1701800</xdr:colOff>
                    <xdr:row>14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5" name="Scroll Bar 5">
              <controlPr defaultSize="0" autoPict="0">
                <anchor moveWithCells="1">
                  <from>
                    <xdr:col>8</xdr:col>
                    <xdr:colOff>12700</xdr:colOff>
                    <xdr:row>14</xdr:row>
                    <xdr:rowOff>12700</xdr:rowOff>
                  </from>
                  <to>
                    <xdr:col>9</xdr:col>
                    <xdr:colOff>0</xdr:colOff>
                    <xdr:row>15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6" name="Scroll Bar 8">
              <controlPr defaultSize="0" autoPict="0">
                <anchor moveWithCells="1">
                  <from>
                    <xdr:col>8</xdr:col>
                    <xdr:colOff>12700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7" name="Scroll Bar 9">
              <controlPr defaultSize="0" autoPict="0">
                <anchor moveWithCells="1">
                  <from>
                    <xdr:col>8</xdr:col>
                    <xdr:colOff>12700</xdr:colOff>
                    <xdr:row>16</xdr:row>
                    <xdr:rowOff>12700</xdr:rowOff>
                  </from>
                  <to>
                    <xdr:col>9</xdr:col>
                    <xdr:colOff>0</xdr:colOff>
                    <xdr:row>17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8" name="Scroll Bar 10">
              <controlPr defaultSize="0" autoPict="0">
                <anchor moveWithCells="1">
                  <from>
                    <xdr:col>8</xdr:col>
                    <xdr:colOff>0</xdr:colOff>
                    <xdr:row>17</xdr:row>
                    <xdr:rowOff>12700</xdr:rowOff>
                  </from>
                  <to>
                    <xdr:col>9</xdr:col>
                    <xdr:colOff>0</xdr:colOff>
                    <xdr:row>18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9" name="Scroll Bar 12">
              <controlPr defaultSize="0" autoPict="0">
                <anchor moveWithCells="1">
                  <from>
                    <xdr:col>8</xdr:col>
                    <xdr:colOff>0</xdr:colOff>
                    <xdr:row>25</xdr:row>
                    <xdr:rowOff>12700</xdr:rowOff>
                  </from>
                  <to>
                    <xdr:col>9</xdr:col>
                    <xdr:colOff>0</xdr:colOff>
                    <xdr:row>26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0" name="Scroll Bar 13">
              <controlPr defaultSize="0" autoPict="0">
                <anchor moveWithCells="1">
                  <from>
                    <xdr:col>8</xdr:col>
                    <xdr:colOff>0</xdr:colOff>
                    <xdr:row>26</xdr:row>
                    <xdr:rowOff>12700</xdr:rowOff>
                  </from>
                  <to>
                    <xdr:col>9</xdr:col>
                    <xdr:colOff>0</xdr:colOff>
                    <xdr:row>27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11" name="Scroll Bar 16">
              <controlPr defaultSize="0" autoPict="0">
                <anchor moveWithCells="1">
                  <from>
                    <xdr:col>8</xdr:col>
                    <xdr:colOff>12700</xdr:colOff>
                    <xdr:row>38</xdr:row>
                    <xdr:rowOff>12700</xdr:rowOff>
                  </from>
                  <to>
                    <xdr:col>8</xdr:col>
                    <xdr:colOff>1701800</xdr:colOff>
                    <xdr:row>39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12" name="Scroll Bar 17">
              <controlPr defaultSize="0" autoPict="0">
                <anchor moveWithCells="1">
                  <from>
                    <xdr:col>8</xdr:col>
                    <xdr:colOff>12700</xdr:colOff>
                    <xdr:row>39</xdr:row>
                    <xdr:rowOff>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13" name="Scroll Bar 18">
              <controlPr defaultSize="0" autoPict="0">
                <anchor moveWithCells="1">
                  <from>
                    <xdr:col>8</xdr:col>
                    <xdr:colOff>12700</xdr:colOff>
                    <xdr:row>40</xdr:row>
                    <xdr:rowOff>0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14" name="Scroll Bar 19">
              <controlPr defaultSize="0" autoPict="0">
                <anchor moveWithCells="1">
                  <from>
                    <xdr:col>8</xdr:col>
                    <xdr:colOff>12700</xdr:colOff>
                    <xdr:row>41</xdr:row>
                    <xdr:rowOff>0</xdr:rowOff>
                  </from>
                  <to>
                    <xdr:col>9</xdr:col>
                    <xdr:colOff>12700</xdr:colOff>
                    <xdr:row>42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15" name="Scroll Bar 20">
              <controlPr defaultSize="0" autoPict="0">
                <anchor moveWithCells="1">
                  <from>
                    <xdr:col>8</xdr:col>
                    <xdr:colOff>12700</xdr:colOff>
                    <xdr:row>42</xdr:row>
                    <xdr:rowOff>0</xdr:rowOff>
                  </from>
                  <to>
                    <xdr:col>9</xdr:col>
                    <xdr:colOff>12700</xdr:colOff>
                    <xdr:row>43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16" name="Scroll Bar 21">
              <controlPr defaultSize="0" autoPict="0">
                <anchor moveWithCells="1">
                  <from>
                    <xdr:col>8</xdr:col>
                    <xdr:colOff>12700</xdr:colOff>
                    <xdr:row>43</xdr:row>
                    <xdr:rowOff>0</xdr:rowOff>
                  </from>
                  <to>
                    <xdr:col>9</xdr:col>
                    <xdr:colOff>0</xdr:colOff>
                    <xdr:row>44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17" name="Scroll Bar 26">
              <controlPr defaultSize="0" autoPict="0">
                <anchor moveWithCells="1">
                  <from>
                    <xdr:col>8</xdr:col>
                    <xdr:colOff>0</xdr:colOff>
                    <xdr:row>29</xdr:row>
                    <xdr:rowOff>12700</xdr:rowOff>
                  </from>
                  <to>
                    <xdr:col>9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9" sqref="C19"/>
    </sheetView>
  </sheetViews>
  <sheetFormatPr baseColWidth="10" defaultRowHeight="15" x14ac:dyDescent="0"/>
  <sheetData>
    <row r="1" spans="1:2">
      <c r="A1" s="133" t="s">
        <v>41</v>
      </c>
      <c r="B1" s="133" t="s">
        <v>41</v>
      </c>
    </row>
    <row r="2" spans="1:2">
      <c r="A2" t="s">
        <v>42</v>
      </c>
      <c r="B2" t="s">
        <v>45</v>
      </c>
    </row>
    <row r="3" spans="1:2">
      <c r="A3" t="s">
        <v>43</v>
      </c>
      <c r="B3" t="s">
        <v>46</v>
      </c>
    </row>
    <row r="4" spans="1:2">
      <c r="A4" t="s">
        <v>44</v>
      </c>
      <c r="B4" t="s">
        <v>47</v>
      </c>
    </row>
    <row r="5" spans="1:2">
      <c r="B5" t="s">
        <v>48</v>
      </c>
    </row>
    <row r="6" spans="1:2">
      <c r="B6" t="s">
        <v>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Lookup</vt:lpstr>
    </vt:vector>
  </TitlesOfParts>
  <Company>Socha Consulting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Socha</dc:creator>
  <cp:lastModifiedBy>George Socha</cp:lastModifiedBy>
  <dcterms:created xsi:type="dcterms:W3CDTF">2015-02-11T16:17:00Z</dcterms:created>
  <dcterms:modified xsi:type="dcterms:W3CDTF">2015-03-30T20:21:37Z</dcterms:modified>
</cp:coreProperties>
</file>